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Stavba!#REF!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Pol'!$A$1:$U$174</definedName>
    <definedName name="_xlnm.Print_Area" localSheetId="1">Stavba!$A$1:$J$80</definedName>
    <definedName name="odic" localSheetId="1">Stavba!$I$6</definedName>
    <definedName name="oico" localSheetId="1">Stavba!$I$5</definedName>
    <definedName name="omisto" localSheetId="1">Stavba!#REF!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H59" i="1" l="1"/>
  <c r="H49" i="1"/>
  <c r="G77" i="1"/>
  <c r="G73" i="1"/>
  <c r="G57" i="1"/>
  <c r="G49" i="1"/>
  <c r="AD164" i="12"/>
  <c r="G39" i="1" s="1"/>
  <c r="G40" i="1" s="1"/>
  <c r="G25" i="1" s="1"/>
  <c r="G26" i="1" s="1"/>
  <c r="I9" i="12"/>
  <c r="I8" i="12" s="1"/>
  <c r="G47" i="1" s="1"/>
  <c r="K9" i="12"/>
  <c r="K8" i="12" s="1"/>
  <c r="H47" i="1" s="1"/>
  <c r="O9" i="12"/>
  <c r="O8" i="12" s="1"/>
  <c r="Q9" i="12"/>
  <c r="Q8" i="12" s="1"/>
  <c r="U9" i="12"/>
  <c r="U8" i="12" s="1"/>
  <c r="G11" i="12"/>
  <c r="I11" i="12"/>
  <c r="K11" i="12"/>
  <c r="O11" i="12"/>
  <c r="Q11" i="12"/>
  <c r="U11" i="12"/>
  <c r="G12" i="12"/>
  <c r="I12" i="12"/>
  <c r="K12" i="12"/>
  <c r="M12" i="12"/>
  <c r="O12" i="12"/>
  <c r="Q12" i="12"/>
  <c r="U12" i="12"/>
  <c r="G13" i="12"/>
  <c r="M13" i="12" s="1"/>
  <c r="I13" i="12"/>
  <c r="K13" i="12"/>
  <c r="O13" i="12"/>
  <c r="Q13" i="12"/>
  <c r="U13" i="12"/>
  <c r="G14" i="12"/>
  <c r="I14" i="12"/>
  <c r="K14" i="12"/>
  <c r="M14" i="12"/>
  <c r="O14" i="12"/>
  <c r="Q14" i="12"/>
  <c r="U14" i="12"/>
  <c r="G15" i="12"/>
  <c r="I15" i="12"/>
  <c r="K15" i="12"/>
  <c r="M15" i="12"/>
  <c r="O15" i="12"/>
  <c r="Q15" i="12"/>
  <c r="U15" i="12"/>
  <c r="G16" i="12"/>
  <c r="M16" i="12" s="1"/>
  <c r="I16" i="12"/>
  <c r="K16" i="12"/>
  <c r="O16" i="12"/>
  <c r="Q16" i="12"/>
  <c r="U16" i="12"/>
  <c r="G17" i="12"/>
  <c r="M17" i="12" s="1"/>
  <c r="I17" i="12"/>
  <c r="K17" i="12"/>
  <c r="O17" i="12"/>
  <c r="Q17" i="12"/>
  <c r="U17" i="12"/>
  <c r="G18" i="12"/>
  <c r="I18" i="12"/>
  <c r="K18" i="12"/>
  <c r="M18" i="12"/>
  <c r="O18" i="12"/>
  <c r="Q18" i="12"/>
  <c r="U18" i="12"/>
  <c r="K19" i="12"/>
  <c r="O19" i="12"/>
  <c r="U19" i="12"/>
  <c r="G20" i="12"/>
  <c r="I20" i="12"/>
  <c r="I19" i="12" s="1"/>
  <c r="K20" i="12"/>
  <c r="O20" i="12"/>
  <c r="Q20" i="12"/>
  <c r="Q19" i="12" s="1"/>
  <c r="U20" i="12"/>
  <c r="O21" i="12"/>
  <c r="G22" i="12"/>
  <c r="I22" i="12"/>
  <c r="K22" i="12"/>
  <c r="M22" i="12"/>
  <c r="O22" i="12"/>
  <c r="Q22" i="12"/>
  <c r="Q21" i="12" s="1"/>
  <c r="U22" i="12"/>
  <c r="G23" i="12"/>
  <c r="M23" i="12" s="1"/>
  <c r="I23" i="12"/>
  <c r="K23" i="12"/>
  <c r="O23" i="12"/>
  <c r="Q23" i="12"/>
  <c r="U23" i="12"/>
  <c r="G24" i="12"/>
  <c r="M24" i="12" s="1"/>
  <c r="I24" i="12"/>
  <c r="K24" i="12"/>
  <c r="O24" i="12"/>
  <c r="Q24" i="12"/>
  <c r="U24" i="12"/>
  <c r="G26" i="12"/>
  <c r="I26" i="12"/>
  <c r="K26" i="12"/>
  <c r="O26" i="12"/>
  <c r="Q26" i="12"/>
  <c r="Q25" i="12" s="1"/>
  <c r="U26" i="12"/>
  <c r="G27" i="12"/>
  <c r="M27" i="12" s="1"/>
  <c r="I27" i="12"/>
  <c r="K27" i="12"/>
  <c r="K25" i="12" s="1"/>
  <c r="H51" i="1" s="1"/>
  <c r="O27" i="12"/>
  <c r="Q27" i="12"/>
  <c r="U27" i="12"/>
  <c r="G28" i="12"/>
  <c r="I28" i="12"/>
  <c r="K28" i="12"/>
  <c r="M28" i="12"/>
  <c r="O28" i="12"/>
  <c r="O25" i="12" s="1"/>
  <c r="Q28" i="12"/>
  <c r="U28" i="12"/>
  <c r="G30" i="12"/>
  <c r="G29" i="12" s="1"/>
  <c r="I30" i="12"/>
  <c r="I29" i="12" s="1"/>
  <c r="G52" i="1" s="1"/>
  <c r="K30" i="12"/>
  <c r="M30" i="12"/>
  <c r="O30" i="12"/>
  <c r="Q30" i="12"/>
  <c r="U30" i="12"/>
  <c r="G31" i="12"/>
  <c r="M31" i="12" s="1"/>
  <c r="I31" i="12"/>
  <c r="K31" i="12"/>
  <c r="O31" i="12"/>
  <c r="O29" i="12" s="1"/>
  <c r="Q31" i="12"/>
  <c r="U31" i="12"/>
  <c r="G32" i="12"/>
  <c r="I32" i="12"/>
  <c r="K32" i="12"/>
  <c r="M32" i="12"/>
  <c r="O32" i="12"/>
  <c r="Q32" i="12"/>
  <c r="U32" i="12"/>
  <c r="G34" i="12"/>
  <c r="I34" i="12"/>
  <c r="K34" i="12"/>
  <c r="M34" i="12"/>
  <c r="O34" i="12"/>
  <c r="Q34" i="12"/>
  <c r="U34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G37" i="12"/>
  <c r="M37" i="12" s="1"/>
  <c r="I37" i="12"/>
  <c r="K37" i="12"/>
  <c r="O37" i="12"/>
  <c r="O33" i="12" s="1"/>
  <c r="Q37" i="12"/>
  <c r="U37" i="12"/>
  <c r="G38" i="12"/>
  <c r="I38" i="12"/>
  <c r="K38" i="12"/>
  <c r="M38" i="12"/>
  <c r="O38" i="12"/>
  <c r="Q38" i="12"/>
  <c r="U38" i="12"/>
  <c r="O39" i="12"/>
  <c r="U39" i="12"/>
  <c r="G40" i="12"/>
  <c r="M40" i="12" s="1"/>
  <c r="M39" i="12" s="1"/>
  <c r="I40" i="12"/>
  <c r="I39" i="12" s="1"/>
  <c r="G54" i="1" s="1"/>
  <c r="K40" i="12"/>
  <c r="K39" i="12" s="1"/>
  <c r="H54" i="1" s="1"/>
  <c r="O40" i="12"/>
  <c r="Q40" i="12"/>
  <c r="Q39" i="12" s="1"/>
  <c r="U40" i="12"/>
  <c r="G42" i="12"/>
  <c r="I42" i="12"/>
  <c r="I41" i="12" s="1"/>
  <c r="G55" i="1" s="1"/>
  <c r="K42" i="12"/>
  <c r="M42" i="12"/>
  <c r="O42" i="12"/>
  <c r="Q42" i="12"/>
  <c r="U42" i="12"/>
  <c r="G43" i="12"/>
  <c r="M43" i="12" s="1"/>
  <c r="I43" i="12"/>
  <c r="K43" i="12"/>
  <c r="O43" i="12"/>
  <c r="Q43" i="12"/>
  <c r="U43" i="12"/>
  <c r="G44" i="12"/>
  <c r="I44" i="12"/>
  <c r="K44" i="12"/>
  <c r="M44" i="12"/>
  <c r="O44" i="12"/>
  <c r="Q44" i="12"/>
  <c r="U44" i="12"/>
  <c r="G45" i="12"/>
  <c r="M45" i="12" s="1"/>
  <c r="I45" i="12"/>
  <c r="K45" i="12"/>
  <c r="O45" i="12"/>
  <c r="Q45" i="12"/>
  <c r="U45" i="12"/>
  <c r="G47" i="12"/>
  <c r="M47" i="12" s="1"/>
  <c r="I47" i="12"/>
  <c r="K47" i="12"/>
  <c r="O47" i="12"/>
  <c r="Q47" i="12"/>
  <c r="U47" i="12"/>
  <c r="G48" i="12"/>
  <c r="I48" i="12"/>
  <c r="K48" i="12"/>
  <c r="M48" i="12"/>
  <c r="O48" i="12"/>
  <c r="Q48" i="12"/>
  <c r="U48" i="12"/>
  <c r="G49" i="12"/>
  <c r="M49" i="12" s="1"/>
  <c r="I49" i="12"/>
  <c r="K49" i="12"/>
  <c r="O49" i="12"/>
  <c r="Q49" i="12"/>
  <c r="U49" i="12"/>
  <c r="G50" i="12"/>
  <c r="I50" i="12"/>
  <c r="K50" i="12"/>
  <c r="M50" i="12"/>
  <c r="O50" i="12"/>
  <c r="Q50" i="12"/>
  <c r="Q46" i="12" s="1"/>
  <c r="U50" i="12"/>
  <c r="G51" i="12"/>
  <c r="M51" i="12" s="1"/>
  <c r="I51" i="12"/>
  <c r="K51" i="12"/>
  <c r="O51" i="12"/>
  <c r="Q51" i="12"/>
  <c r="U51" i="12"/>
  <c r="G52" i="12"/>
  <c r="M52" i="12" s="1"/>
  <c r="I52" i="12"/>
  <c r="K52" i="12"/>
  <c r="O52" i="12"/>
  <c r="Q52" i="12"/>
  <c r="U52" i="12"/>
  <c r="G53" i="12"/>
  <c r="M53" i="12" s="1"/>
  <c r="I53" i="12"/>
  <c r="K53" i="12"/>
  <c r="O53" i="12"/>
  <c r="Q53" i="12"/>
  <c r="U53" i="12"/>
  <c r="G54" i="12"/>
  <c r="I54" i="12"/>
  <c r="K54" i="12"/>
  <c r="M54" i="12"/>
  <c r="O54" i="12"/>
  <c r="Q54" i="12"/>
  <c r="U54" i="12"/>
  <c r="U55" i="12"/>
  <c r="G56" i="12"/>
  <c r="I56" i="12"/>
  <c r="I55" i="12" s="1"/>
  <c r="K56" i="12"/>
  <c r="K55" i="12" s="1"/>
  <c r="H57" i="1" s="1"/>
  <c r="M56" i="12"/>
  <c r="O56" i="12"/>
  <c r="Q56" i="12"/>
  <c r="U56" i="12"/>
  <c r="G57" i="12"/>
  <c r="I57" i="12"/>
  <c r="K57" i="12"/>
  <c r="O57" i="12"/>
  <c r="O55" i="12" s="1"/>
  <c r="Q57" i="12"/>
  <c r="U57" i="12"/>
  <c r="G59" i="12"/>
  <c r="M59" i="12" s="1"/>
  <c r="M58" i="12" s="1"/>
  <c r="I59" i="12"/>
  <c r="I58" i="12" s="1"/>
  <c r="G58" i="1" s="1"/>
  <c r="K59" i="12"/>
  <c r="K58" i="12" s="1"/>
  <c r="H58" i="1" s="1"/>
  <c r="O59" i="12"/>
  <c r="O58" i="12" s="1"/>
  <c r="Q59" i="12"/>
  <c r="Q58" i="12" s="1"/>
  <c r="U59" i="12"/>
  <c r="U58" i="12" s="1"/>
  <c r="G61" i="12"/>
  <c r="I61" i="12"/>
  <c r="K61" i="12"/>
  <c r="K60" i="12" s="1"/>
  <c r="O61" i="12"/>
  <c r="O60" i="12" s="1"/>
  <c r="Q61" i="12"/>
  <c r="U61" i="12"/>
  <c r="U60" i="12" s="1"/>
  <c r="G62" i="12"/>
  <c r="M62" i="12" s="1"/>
  <c r="I62" i="12"/>
  <c r="K62" i="12"/>
  <c r="O62" i="12"/>
  <c r="Q62" i="12"/>
  <c r="U62" i="12"/>
  <c r="G63" i="12"/>
  <c r="M63" i="12" s="1"/>
  <c r="I63" i="12"/>
  <c r="K63" i="12"/>
  <c r="O63" i="12"/>
  <c r="Q63" i="12"/>
  <c r="U63" i="12"/>
  <c r="G65" i="12"/>
  <c r="I65" i="12"/>
  <c r="K65" i="12"/>
  <c r="K64" i="12" s="1"/>
  <c r="H60" i="1" s="1"/>
  <c r="O65" i="12"/>
  <c r="Q65" i="12"/>
  <c r="U65" i="12"/>
  <c r="G66" i="12"/>
  <c r="I66" i="12"/>
  <c r="K66" i="12"/>
  <c r="M66" i="12"/>
  <c r="O66" i="12"/>
  <c r="Q66" i="12"/>
  <c r="Q64" i="12" s="1"/>
  <c r="U66" i="12"/>
  <c r="G67" i="12"/>
  <c r="M67" i="12" s="1"/>
  <c r="I67" i="12"/>
  <c r="K67" i="12"/>
  <c r="O67" i="12"/>
  <c r="Q67" i="12"/>
  <c r="U67" i="12"/>
  <c r="G68" i="12"/>
  <c r="M68" i="12" s="1"/>
  <c r="I68" i="12"/>
  <c r="K68" i="12"/>
  <c r="O68" i="12"/>
  <c r="Q68" i="12"/>
  <c r="U68" i="12"/>
  <c r="G69" i="12"/>
  <c r="M69" i="12" s="1"/>
  <c r="I69" i="12"/>
  <c r="K69" i="12"/>
  <c r="O69" i="12"/>
  <c r="Q69" i="12"/>
  <c r="U69" i="12"/>
  <c r="G71" i="12"/>
  <c r="M71" i="12" s="1"/>
  <c r="I71" i="12"/>
  <c r="K71" i="12"/>
  <c r="O71" i="12"/>
  <c r="Q71" i="12"/>
  <c r="U71" i="12"/>
  <c r="G72" i="12"/>
  <c r="I72" i="12"/>
  <c r="K72" i="12"/>
  <c r="M72" i="12"/>
  <c r="O72" i="12"/>
  <c r="Q72" i="12"/>
  <c r="U72" i="12"/>
  <c r="G73" i="12"/>
  <c r="M73" i="12" s="1"/>
  <c r="I73" i="12"/>
  <c r="K73" i="12"/>
  <c r="O73" i="12"/>
  <c r="Q73" i="12"/>
  <c r="U73" i="12"/>
  <c r="G74" i="12"/>
  <c r="M74" i="12" s="1"/>
  <c r="I74" i="12"/>
  <c r="K74" i="12"/>
  <c r="O74" i="12"/>
  <c r="Q74" i="12"/>
  <c r="U74" i="12"/>
  <c r="G75" i="12"/>
  <c r="M75" i="12" s="1"/>
  <c r="I75" i="12"/>
  <c r="K75" i="12"/>
  <c r="O75" i="12"/>
  <c r="Q75" i="12"/>
  <c r="U75" i="12"/>
  <c r="G77" i="12"/>
  <c r="I77" i="12"/>
  <c r="K77" i="12"/>
  <c r="O77" i="12"/>
  <c r="O76" i="12" s="1"/>
  <c r="Q77" i="12"/>
  <c r="U77" i="12"/>
  <c r="G78" i="12"/>
  <c r="I78" i="12"/>
  <c r="K78" i="12"/>
  <c r="M78" i="12"/>
  <c r="O78" i="12"/>
  <c r="Q78" i="12"/>
  <c r="Q76" i="12" s="1"/>
  <c r="U78" i="12"/>
  <c r="G79" i="12"/>
  <c r="M79" i="12" s="1"/>
  <c r="I79" i="12"/>
  <c r="K79" i="12"/>
  <c r="O79" i="12"/>
  <c r="Q79" i="12"/>
  <c r="U79" i="12"/>
  <c r="G81" i="12"/>
  <c r="I81" i="12"/>
  <c r="K81" i="12"/>
  <c r="O81" i="12"/>
  <c r="Q81" i="12"/>
  <c r="U81" i="12"/>
  <c r="G82" i="12"/>
  <c r="M82" i="12" s="1"/>
  <c r="I82" i="12"/>
  <c r="K82" i="12"/>
  <c r="O82" i="12"/>
  <c r="Q82" i="12"/>
  <c r="U82" i="12"/>
  <c r="G83" i="12"/>
  <c r="M83" i="12" s="1"/>
  <c r="I83" i="12"/>
  <c r="K83" i="12"/>
  <c r="O83" i="12"/>
  <c r="Q83" i="12"/>
  <c r="U83" i="12"/>
  <c r="G84" i="12"/>
  <c r="I84" i="12"/>
  <c r="K84" i="12"/>
  <c r="M84" i="12"/>
  <c r="O84" i="12"/>
  <c r="Q84" i="12"/>
  <c r="U84" i="12"/>
  <c r="G85" i="12"/>
  <c r="M85" i="12" s="1"/>
  <c r="I85" i="12"/>
  <c r="K85" i="12"/>
  <c r="O85" i="12"/>
  <c r="Q85" i="12"/>
  <c r="U85" i="12"/>
  <c r="G86" i="12"/>
  <c r="M86" i="12" s="1"/>
  <c r="I86" i="12"/>
  <c r="K86" i="12"/>
  <c r="O86" i="12"/>
  <c r="Q86" i="12"/>
  <c r="U86" i="12"/>
  <c r="G87" i="12"/>
  <c r="M87" i="12" s="1"/>
  <c r="I87" i="12"/>
  <c r="K87" i="12"/>
  <c r="O87" i="12"/>
  <c r="Q87" i="12"/>
  <c r="U87" i="12"/>
  <c r="G88" i="12"/>
  <c r="I88" i="12"/>
  <c r="K88" i="12"/>
  <c r="M88" i="12"/>
  <c r="O88" i="12"/>
  <c r="Q88" i="12"/>
  <c r="U88" i="12"/>
  <c r="G89" i="12"/>
  <c r="M89" i="12" s="1"/>
  <c r="I89" i="12"/>
  <c r="K89" i="12"/>
  <c r="O89" i="12"/>
  <c r="Q89" i="12"/>
  <c r="U89" i="12"/>
  <c r="G90" i="12"/>
  <c r="I90" i="12"/>
  <c r="K90" i="12"/>
  <c r="M90" i="12"/>
  <c r="O90" i="12"/>
  <c r="Q90" i="12"/>
  <c r="U90" i="12"/>
  <c r="G91" i="12"/>
  <c r="M91" i="12" s="1"/>
  <c r="I91" i="12"/>
  <c r="K91" i="12"/>
  <c r="O91" i="12"/>
  <c r="Q91" i="12"/>
  <c r="U91" i="12"/>
  <c r="G92" i="12"/>
  <c r="M92" i="12" s="1"/>
  <c r="I92" i="12"/>
  <c r="K92" i="12"/>
  <c r="O92" i="12"/>
  <c r="Q92" i="12"/>
  <c r="U92" i="12"/>
  <c r="G93" i="12"/>
  <c r="M93" i="12" s="1"/>
  <c r="I93" i="12"/>
  <c r="K93" i="12"/>
  <c r="O93" i="12"/>
  <c r="Q93" i="12"/>
  <c r="U93" i="12"/>
  <c r="G94" i="12"/>
  <c r="I94" i="12"/>
  <c r="K94" i="12"/>
  <c r="M94" i="12"/>
  <c r="O94" i="12"/>
  <c r="Q94" i="12"/>
  <c r="U94" i="12"/>
  <c r="G95" i="12"/>
  <c r="M95" i="12" s="1"/>
  <c r="I95" i="12"/>
  <c r="K95" i="12"/>
  <c r="O95" i="12"/>
  <c r="Q95" i="12"/>
  <c r="U95" i="12"/>
  <c r="G96" i="12"/>
  <c r="I96" i="12"/>
  <c r="K96" i="12"/>
  <c r="M96" i="12"/>
  <c r="O96" i="12"/>
  <c r="Q96" i="12"/>
  <c r="U96" i="12"/>
  <c r="G97" i="12"/>
  <c r="M97" i="12" s="1"/>
  <c r="I97" i="12"/>
  <c r="K97" i="12"/>
  <c r="O97" i="12"/>
  <c r="Q97" i="12"/>
  <c r="U97" i="12"/>
  <c r="G99" i="12"/>
  <c r="M99" i="12" s="1"/>
  <c r="I99" i="12"/>
  <c r="K99" i="12"/>
  <c r="O99" i="12"/>
  <c r="Q99" i="12"/>
  <c r="U99" i="12"/>
  <c r="G100" i="12"/>
  <c r="I100" i="12"/>
  <c r="K100" i="12"/>
  <c r="M100" i="12"/>
  <c r="O100" i="12"/>
  <c r="Q100" i="12"/>
  <c r="U100" i="12"/>
  <c r="G101" i="12"/>
  <c r="M101" i="12" s="1"/>
  <c r="I101" i="12"/>
  <c r="K101" i="12"/>
  <c r="O101" i="12"/>
  <c r="Q101" i="12"/>
  <c r="Q98" i="12" s="1"/>
  <c r="U101" i="12"/>
  <c r="G102" i="12"/>
  <c r="I102" i="12"/>
  <c r="K102" i="12"/>
  <c r="M102" i="12"/>
  <c r="O102" i="12"/>
  <c r="Q102" i="12"/>
  <c r="U102" i="12"/>
  <c r="G104" i="12"/>
  <c r="I104" i="12"/>
  <c r="K104" i="12"/>
  <c r="M104" i="12"/>
  <c r="O104" i="12"/>
  <c r="Q104" i="12"/>
  <c r="Q103" i="12" s="1"/>
  <c r="U104" i="12"/>
  <c r="U103" i="12" s="1"/>
  <c r="G105" i="12"/>
  <c r="I105" i="12"/>
  <c r="K105" i="12"/>
  <c r="O105" i="12"/>
  <c r="Q105" i="12"/>
  <c r="U105" i="12"/>
  <c r="G106" i="12"/>
  <c r="M106" i="12" s="1"/>
  <c r="I106" i="12"/>
  <c r="K106" i="12"/>
  <c r="O106" i="12"/>
  <c r="Q106" i="12"/>
  <c r="U106" i="12"/>
  <c r="G107" i="12"/>
  <c r="M107" i="12" s="1"/>
  <c r="I107" i="12"/>
  <c r="K107" i="12"/>
  <c r="K103" i="12" s="1"/>
  <c r="H65" i="1" s="1"/>
  <c r="O107" i="12"/>
  <c r="Q107" i="12"/>
  <c r="U107" i="12"/>
  <c r="G109" i="12"/>
  <c r="I109" i="12"/>
  <c r="K109" i="12"/>
  <c r="O109" i="12"/>
  <c r="Q109" i="12"/>
  <c r="U109" i="12"/>
  <c r="G110" i="12"/>
  <c r="I110" i="12"/>
  <c r="K110" i="12"/>
  <c r="M110" i="12"/>
  <c r="O110" i="12"/>
  <c r="Q110" i="12"/>
  <c r="U110" i="12"/>
  <c r="G111" i="12"/>
  <c r="M111" i="12" s="1"/>
  <c r="I111" i="12"/>
  <c r="K111" i="12"/>
  <c r="O111" i="12"/>
  <c r="Q111" i="12"/>
  <c r="U111" i="12"/>
  <c r="G112" i="12"/>
  <c r="M112" i="12" s="1"/>
  <c r="I112" i="12"/>
  <c r="K112" i="12"/>
  <c r="O112" i="12"/>
  <c r="Q112" i="12"/>
  <c r="U112" i="12"/>
  <c r="G113" i="12"/>
  <c r="M113" i="12" s="1"/>
  <c r="I113" i="12"/>
  <c r="K113" i="12"/>
  <c r="O113" i="12"/>
  <c r="Q113" i="12"/>
  <c r="U113" i="12"/>
  <c r="G114" i="12"/>
  <c r="I114" i="12"/>
  <c r="K114" i="12"/>
  <c r="M114" i="12"/>
  <c r="O114" i="12"/>
  <c r="Q114" i="12"/>
  <c r="U114" i="12"/>
  <c r="G115" i="12"/>
  <c r="M115" i="12" s="1"/>
  <c r="I115" i="12"/>
  <c r="K115" i="12"/>
  <c r="O115" i="12"/>
  <c r="Q115" i="12"/>
  <c r="U115" i="12"/>
  <c r="G116" i="12"/>
  <c r="I116" i="12"/>
  <c r="K116" i="12"/>
  <c r="M116" i="12"/>
  <c r="O116" i="12"/>
  <c r="Q116" i="12"/>
  <c r="U116" i="12"/>
  <c r="G117" i="12"/>
  <c r="M117" i="12" s="1"/>
  <c r="I117" i="12"/>
  <c r="K117" i="12"/>
  <c r="O117" i="12"/>
  <c r="Q117" i="12"/>
  <c r="U117" i="12"/>
  <c r="G119" i="12"/>
  <c r="M119" i="12" s="1"/>
  <c r="I119" i="12"/>
  <c r="K119" i="12"/>
  <c r="O119" i="12"/>
  <c r="Q119" i="12"/>
  <c r="U119" i="12"/>
  <c r="G120" i="12"/>
  <c r="I120" i="12"/>
  <c r="K120" i="12"/>
  <c r="M120" i="12"/>
  <c r="O120" i="12"/>
  <c r="Q120" i="12"/>
  <c r="U120" i="12"/>
  <c r="G121" i="12"/>
  <c r="M121" i="12" s="1"/>
  <c r="I121" i="12"/>
  <c r="K121" i="12"/>
  <c r="O121" i="12"/>
  <c r="Q121" i="12"/>
  <c r="U121" i="12"/>
  <c r="G123" i="12"/>
  <c r="I123" i="12"/>
  <c r="I122" i="12" s="1"/>
  <c r="G68" i="1" s="1"/>
  <c r="K123" i="12"/>
  <c r="K122" i="12" s="1"/>
  <c r="H68" i="1" s="1"/>
  <c r="O123" i="12"/>
  <c r="O122" i="12" s="1"/>
  <c r="Q123" i="12"/>
  <c r="Q122" i="12" s="1"/>
  <c r="U123" i="12"/>
  <c r="U122" i="12" s="1"/>
  <c r="G125" i="12"/>
  <c r="I125" i="12"/>
  <c r="I124" i="12" s="1"/>
  <c r="G69" i="1" s="1"/>
  <c r="K125" i="12"/>
  <c r="K124" i="12" s="1"/>
  <c r="H69" i="1" s="1"/>
  <c r="O125" i="12"/>
  <c r="O124" i="12" s="1"/>
  <c r="Q125" i="12"/>
  <c r="U125" i="12"/>
  <c r="U124" i="12" s="1"/>
  <c r="G126" i="12"/>
  <c r="M126" i="12" s="1"/>
  <c r="I126" i="12"/>
  <c r="K126" i="12"/>
  <c r="O126" i="12"/>
  <c r="Q126" i="12"/>
  <c r="U126" i="12"/>
  <c r="G127" i="12"/>
  <c r="G128" i="12"/>
  <c r="M128" i="12" s="1"/>
  <c r="I128" i="12"/>
  <c r="K128" i="12"/>
  <c r="O128" i="12"/>
  <c r="Q128" i="12"/>
  <c r="U128" i="12"/>
  <c r="G129" i="12"/>
  <c r="M129" i="12" s="1"/>
  <c r="I129" i="12"/>
  <c r="K129" i="12"/>
  <c r="O129" i="12"/>
  <c r="Q129" i="12"/>
  <c r="U129" i="12"/>
  <c r="G130" i="12"/>
  <c r="I130" i="12"/>
  <c r="K130" i="12"/>
  <c r="M130" i="12"/>
  <c r="O130" i="12"/>
  <c r="Q130" i="12"/>
  <c r="U130" i="12"/>
  <c r="G131" i="12"/>
  <c r="M131" i="12" s="1"/>
  <c r="I131" i="12"/>
  <c r="K131" i="12"/>
  <c r="O131" i="12"/>
  <c r="Q131" i="12"/>
  <c r="U131" i="12"/>
  <c r="G132" i="12"/>
  <c r="I132" i="12"/>
  <c r="K132" i="12"/>
  <c r="M132" i="12"/>
  <c r="O132" i="12"/>
  <c r="Q132" i="12"/>
  <c r="U132" i="12"/>
  <c r="G133" i="12"/>
  <c r="M133" i="12" s="1"/>
  <c r="I133" i="12"/>
  <c r="K133" i="12"/>
  <c r="O133" i="12"/>
  <c r="Q133" i="12"/>
  <c r="U133" i="12"/>
  <c r="G135" i="12"/>
  <c r="I135" i="12"/>
  <c r="K135" i="12"/>
  <c r="O135" i="12"/>
  <c r="O134" i="12" s="1"/>
  <c r="Q135" i="12"/>
  <c r="U135" i="12"/>
  <c r="U134" i="12" s="1"/>
  <c r="G136" i="12"/>
  <c r="I136" i="12"/>
  <c r="K136" i="12"/>
  <c r="M136" i="12"/>
  <c r="O136" i="12"/>
  <c r="Q136" i="12"/>
  <c r="U136" i="12"/>
  <c r="G138" i="12"/>
  <c r="G137" i="12" s="1"/>
  <c r="I138" i="12"/>
  <c r="I137" i="12" s="1"/>
  <c r="G72" i="1" s="1"/>
  <c r="K138" i="12"/>
  <c r="M138" i="12"/>
  <c r="O138" i="12"/>
  <c r="Q138" i="12"/>
  <c r="U138" i="12"/>
  <c r="G139" i="12"/>
  <c r="M139" i="12" s="1"/>
  <c r="I139" i="12"/>
  <c r="K139" i="12"/>
  <c r="O139" i="12"/>
  <c r="O137" i="12" s="1"/>
  <c r="Q139" i="12"/>
  <c r="U139" i="12"/>
  <c r="G140" i="12"/>
  <c r="I140" i="12"/>
  <c r="K140" i="12"/>
  <c r="M140" i="12"/>
  <c r="O140" i="12"/>
  <c r="Q140" i="12"/>
  <c r="U140" i="12"/>
  <c r="G142" i="12"/>
  <c r="G141" i="12" s="1"/>
  <c r="I142" i="12"/>
  <c r="I141" i="12" s="1"/>
  <c r="K142" i="12"/>
  <c r="M142" i="12"/>
  <c r="O142" i="12"/>
  <c r="Q142" i="12"/>
  <c r="Q141" i="12" s="1"/>
  <c r="U142" i="12"/>
  <c r="G143" i="12"/>
  <c r="M143" i="12" s="1"/>
  <c r="I143" i="12"/>
  <c r="K143" i="12"/>
  <c r="O143" i="12"/>
  <c r="Q143" i="12"/>
  <c r="U143" i="12"/>
  <c r="G145" i="12"/>
  <c r="I145" i="12"/>
  <c r="K145" i="12"/>
  <c r="O145" i="12"/>
  <c r="O144" i="12" s="1"/>
  <c r="Q145" i="12"/>
  <c r="U145" i="12"/>
  <c r="U144" i="12" s="1"/>
  <c r="G146" i="12"/>
  <c r="M146" i="12" s="1"/>
  <c r="I146" i="12"/>
  <c r="I144" i="12" s="1"/>
  <c r="G74" i="1" s="1"/>
  <c r="K146" i="12"/>
  <c r="O146" i="12"/>
  <c r="Q146" i="12"/>
  <c r="U146" i="12"/>
  <c r="G148" i="12"/>
  <c r="M148" i="12" s="1"/>
  <c r="I148" i="12"/>
  <c r="K148" i="12"/>
  <c r="O148" i="12"/>
  <c r="Q148" i="12"/>
  <c r="U148" i="12"/>
  <c r="G149" i="12"/>
  <c r="M149" i="12" s="1"/>
  <c r="I149" i="12"/>
  <c r="K149" i="12"/>
  <c r="O149" i="12"/>
  <c r="Q149" i="12"/>
  <c r="U149" i="12"/>
  <c r="G150" i="12"/>
  <c r="I150" i="12"/>
  <c r="K150" i="12"/>
  <c r="M150" i="12"/>
  <c r="O150" i="12"/>
  <c r="Q150" i="12"/>
  <c r="U150" i="12"/>
  <c r="O151" i="12"/>
  <c r="U151" i="12"/>
  <c r="G152" i="12"/>
  <c r="M152" i="12" s="1"/>
  <c r="M151" i="12" s="1"/>
  <c r="I152" i="12"/>
  <c r="I151" i="12" s="1"/>
  <c r="G76" i="1" s="1"/>
  <c r="K152" i="12"/>
  <c r="K151" i="12" s="1"/>
  <c r="H76" i="1" s="1"/>
  <c r="O152" i="12"/>
  <c r="Q152" i="12"/>
  <c r="Q151" i="12" s="1"/>
  <c r="U152" i="12"/>
  <c r="G153" i="12"/>
  <c r="K153" i="12"/>
  <c r="H77" i="1" s="1"/>
  <c r="O153" i="12"/>
  <c r="U153" i="12"/>
  <c r="G154" i="12"/>
  <c r="I154" i="12"/>
  <c r="I153" i="12" s="1"/>
  <c r="K154" i="12"/>
  <c r="M154" i="12"/>
  <c r="M153" i="12" s="1"/>
  <c r="O154" i="12"/>
  <c r="Q154" i="12"/>
  <c r="Q153" i="12" s="1"/>
  <c r="U154" i="12"/>
  <c r="G155" i="12"/>
  <c r="G156" i="12"/>
  <c r="I156" i="12"/>
  <c r="K156" i="12"/>
  <c r="K155" i="12" s="1"/>
  <c r="H78" i="1" s="1"/>
  <c r="M156" i="12"/>
  <c r="O156" i="12"/>
  <c r="O155" i="12" s="1"/>
  <c r="Q156" i="12"/>
  <c r="U156" i="12"/>
  <c r="U155" i="12" s="1"/>
  <c r="G157" i="12"/>
  <c r="I157" i="12"/>
  <c r="K157" i="12"/>
  <c r="M157" i="12"/>
  <c r="O157" i="12"/>
  <c r="Q157" i="12"/>
  <c r="U157" i="12"/>
  <c r="G158" i="12"/>
  <c r="G159" i="12"/>
  <c r="I159" i="12"/>
  <c r="K159" i="12"/>
  <c r="M159" i="12"/>
  <c r="O159" i="12"/>
  <c r="Q159" i="12"/>
  <c r="Q158" i="12" s="1"/>
  <c r="U159" i="12"/>
  <c r="G160" i="12"/>
  <c r="M160" i="12" s="1"/>
  <c r="I160" i="12"/>
  <c r="K160" i="12"/>
  <c r="O160" i="12"/>
  <c r="Q160" i="12"/>
  <c r="U160" i="12"/>
  <c r="G161" i="12"/>
  <c r="M161" i="12" s="1"/>
  <c r="I161" i="12"/>
  <c r="K161" i="12"/>
  <c r="O161" i="12"/>
  <c r="Q161" i="12"/>
  <c r="U161" i="12"/>
  <c r="G162" i="12"/>
  <c r="M162" i="12" s="1"/>
  <c r="I162" i="12"/>
  <c r="K162" i="12"/>
  <c r="O162" i="12"/>
  <c r="O158" i="12" s="1"/>
  <c r="Q162" i="12"/>
  <c r="U162" i="12"/>
  <c r="I20" i="1"/>
  <c r="G20" i="1"/>
  <c r="E20" i="1"/>
  <c r="I19" i="1"/>
  <c r="I18" i="1"/>
  <c r="I17" i="1"/>
  <c r="I16" i="1"/>
  <c r="I80" i="1"/>
  <c r="G27" i="1"/>
  <c r="J28" i="1"/>
  <c r="J26" i="1"/>
  <c r="G38" i="1"/>
  <c r="F38" i="1"/>
  <c r="H32" i="1"/>
  <c r="J23" i="1"/>
  <c r="J24" i="1"/>
  <c r="J25" i="1"/>
  <c r="J27" i="1"/>
  <c r="E24" i="1"/>
  <c r="E26" i="1"/>
  <c r="G18" i="1" l="1"/>
  <c r="M26" i="12"/>
  <c r="G25" i="12"/>
  <c r="K10" i="12"/>
  <c r="H48" i="1" s="1"/>
  <c r="G8" i="12"/>
  <c r="AC164" i="12"/>
  <c r="F39" i="1" s="1"/>
  <c r="Q10" i="12"/>
  <c r="M20" i="12"/>
  <c r="M19" i="12" s="1"/>
  <c r="G19" i="12"/>
  <c r="G21" i="12"/>
  <c r="O147" i="12"/>
  <c r="K147" i="12"/>
  <c r="H75" i="1" s="1"/>
  <c r="M46" i="12"/>
  <c r="I25" i="12"/>
  <c r="G51" i="1" s="1"/>
  <c r="K137" i="12"/>
  <c r="H72" i="1" s="1"/>
  <c r="M118" i="12"/>
  <c r="K41" i="12"/>
  <c r="H55" i="1" s="1"/>
  <c r="Q33" i="12"/>
  <c r="K29" i="12"/>
  <c r="H52" i="1" s="1"/>
  <c r="G10" i="12"/>
  <c r="Q124" i="12"/>
  <c r="U33" i="12"/>
  <c r="O103" i="12"/>
  <c r="I76" i="12"/>
  <c r="G62" i="1" s="1"/>
  <c r="O41" i="12"/>
  <c r="I103" i="12"/>
  <c r="G65" i="1" s="1"/>
  <c r="I46" i="12"/>
  <c r="G56" i="1" s="1"/>
  <c r="G80" i="1" s="1"/>
  <c r="U25" i="12"/>
  <c r="I10" i="12"/>
  <c r="G48" i="1" s="1"/>
  <c r="K158" i="12"/>
  <c r="H79" i="1" s="1"/>
  <c r="G19" i="1" s="1"/>
  <c r="I158" i="12"/>
  <c r="G79" i="1" s="1"/>
  <c r="E19" i="1" s="1"/>
  <c r="G151" i="12"/>
  <c r="U147" i="12"/>
  <c r="K144" i="12"/>
  <c r="H74" i="1" s="1"/>
  <c r="Q137" i="12"/>
  <c r="Q134" i="12"/>
  <c r="O127" i="12"/>
  <c r="O98" i="12"/>
  <c r="U64" i="12"/>
  <c r="G60" i="12"/>
  <c r="Q55" i="12"/>
  <c r="O46" i="12"/>
  <c r="Q41" i="12"/>
  <c r="G39" i="12"/>
  <c r="K33" i="12"/>
  <c r="H53" i="1" s="1"/>
  <c r="I33" i="12"/>
  <c r="G53" i="1" s="1"/>
  <c r="Q29" i="12"/>
  <c r="K21" i="12"/>
  <c r="H50" i="1" s="1"/>
  <c r="I21" i="12"/>
  <c r="G50" i="1" s="1"/>
  <c r="O10" i="12"/>
  <c r="U141" i="12"/>
  <c r="I134" i="12"/>
  <c r="G71" i="1" s="1"/>
  <c r="U158" i="12"/>
  <c r="G147" i="12"/>
  <c r="I118" i="12"/>
  <c r="G67" i="1" s="1"/>
  <c r="Q70" i="12"/>
  <c r="M70" i="12"/>
  <c r="Q60" i="12"/>
  <c r="U21" i="12"/>
  <c r="O141" i="12"/>
  <c r="U127" i="12"/>
  <c r="U98" i="12"/>
  <c r="I64" i="12"/>
  <c r="G60" i="1" s="1"/>
  <c r="G55" i="12"/>
  <c r="U46" i="12"/>
  <c r="U10" i="12"/>
  <c r="Q144" i="12"/>
  <c r="K141" i="12"/>
  <c r="H73" i="1" s="1"/>
  <c r="I98" i="12"/>
  <c r="G64" i="1" s="1"/>
  <c r="U137" i="12"/>
  <c r="K134" i="12"/>
  <c r="H71" i="1" s="1"/>
  <c r="K127" i="12"/>
  <c r="H70" i="1" s="1"/>
  <c r="Q118" i="12"/>
  <c r="K98" i="12"/>
  <c r="H64" i="1" s="1"/>
  <c r="I70" i="12"/>
  <c r="G61" i="1" s="1"/>
  <c r="I60" i="12"/>
  <c r="G59" i="1" s="1"/>
  <c r="E17" i="1" s="1"/>
  <c r="K46" i="12"/>
  <c r="H56" i="1" s="1"/>
  <c r="U41" i="12"/>
  <c r="U29" i="12"/>
  <c r="M11" i="12"/>
  <c r="M158" i="12"/>
  <c r="G108" i="12"/>
  <c r="M109" i="12"/>
  <c r="M108" i="12" s="1"/>
  <c r="O80" i="12"/>
  <c r="Q155" i="12"/>
  <c r="I155" i="12"/>
  <c r="G78" i="1" s="1"/>
  <c r="E18" i="1" s="1"/>
  <c r="M147" i="12"/>
  <c r="G144" i="12"/>
  <c r="M145" i="12"/>
  <c r="M144" i="12" s="1"/>
  <c r="M127" i="12"/>
  <c r="G124" i="12"/>
  <c r="M125" i="12"/>
  <c r="M124" i="12" s="1"/>
  <c r="O118" i="12"/>
  <c r="Q108" i="12"/>
  <c r="I108" i="12"/>
  <c r="G66" i="1" s="1"/>
  <c r="O108" i="12"/>
  <c r="K80" i="12"/>
  <c r="H63" i="1" s="1"/>
  <c r="K76" i="12"/>
  <c r="H62" i="1" s="1"/>
  <c r="O70" i="12"/>
  <c r="M25" i="12"/>
  <c r="Q80" i="12"/>
  <c r="M141" i="12"/>
  <c r="M137" i="12"/>
  <c r="M135" i="12"/>
  <c r="M134" i="12" s="1"/>
  <c r="G134" i="12"/>
  <c r="M123" i="12"/>
  <c r="M122" i="12" s="1"/>
  <c r="G122" i="12"/>
  <c r="K118" i="12"/>
  <c r="H67" i="1" s="1"/>
  <c r="K108" i="12"/>
  <c r="H66" i="1" s="1"/>
  <c r="U80" i="12"/>
  <c r="U76" i="12"/>
  <c r="K70" i="12"/>
  <c r="H61" i="1" s="1"/>
  <c r="G64" i="12"/>
  <c r="M10" i="12"/>
  <c r="G103" i="12"/>
  <c r="M105" i="12"/>
  <c r="M103" i="12" s="1"/>
  <c r="I80" i="12"/>
  <c r="G63" i="1" s="1"/>
  <c r="M155" i="12"/>
  <c r="Q147" i="12"/>
  <c r="I147" i="12"/>
  <c r="G75" i="1" s="1"/>
  <c r="Q127" i="12"/>
  <c r="I127" i="12"/>
  <c r="G70" i="1" s="1"/>
  <c r="U118" i="12"/>
  <c r="U108" i="12"/>
  <c r="M98" i="12"/>
  <c r="G80" i="12"/>
  <c r="M81" i="12"/>
  <c r="M80" i="12" s="1"/>
  <c r="G76" i="12"/>
  <c r="M77" i="12"/>
  <c r="M76" i="12" s="1"/>
  <c r="U70" i="12"/>
  <c r="O64" i="12"/>
  <c r="M41" i="12"/>
  <c r="M33" i="12"/>
  <c r="M29" i="12"/>
  <c r="M21" i="12"/>
  <c r="G41" i="12"/>
  <c r="G33" i="12"/>
  <c r="G118" i="12"/>
  <c r="G98" i="12"/>
  <c r="G70" i="12"/>
  <c r="M65" i="12"/>
  <c r="M64" i="12" s="1"/>
  <c r="M61" i="12"/>
  <c r="M60" i="12" s="1"/>
  <c r="G58" i="12"/>
  <c r="M57" i="12"/>
  <c r="M55" i="12" s="1"/>
  <c r="G46" i="12"/>
  <c r="M9" i="12"/>
  <c r="M8" i="12" s="1"/>
  <c r="I21" i="1"/>
  <c r="E16" i="1" l="1"/>
  <c r="E21" i="1" s="1"/>
  <c r="G164" i="12"/>
  <c r="F40" i="1"/>
  <c r="H39" i="1"/>
  <c r="H40" i="1" s="1"/>
  <c r="G16" i="1"/>
  <c r="H80" i="1"/>
  <c r="G17" i="1"/>
  <c r="G21" i="1" l="1"/>
  <c r="G23" i="1"/>
  <c r="G24" i="1" s="1"/>
  <c r="G29" i="1" s="1"/>
  <c r="G28" i="1"/>
  <c r="I39" i="1"/>
  <c r="I40" i="1" s="1"/>
  <c r="J39" i="1" s="1"/>
  <c r="J40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<sst xmlns="http://schemas.openxmlformats.org/spreadsheetml/2006/main" count="837" uniqueCount="406">
  <si>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</si>
  <si>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</si>
  <si>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</si>
  <si>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</si>
  <si>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</si>
  <si>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</si>
  <si>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</si>
  <si>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</si>
  <si>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</si>
  <si>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</si>
  <si>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</si>
  <si>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</si>
  <si>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</si>
  <si>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</si>
  <si>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</si>
  <si>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</si>
  <si>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</si>
  <si>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</si>
  <si>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</si>
  <si>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</si>
  <si>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</si>
  <si>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</si>
  <si>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</si>
  <si>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</si>
  <si>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</si>
  <si>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</si>
  <si>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</si>
  <si>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</si>
  <si>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</si>
  <si>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</si>
  <si>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</si>
  <si>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</si>
  <si>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</si>
  <si>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</si>
  <si>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</si>
  <si>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</si>
  <si>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</si>
  <si>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</si>
  <si>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</si>
  <si>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</si>
  <si>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</si>
  <si>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</si>
  <si>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</si>
  <si>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</si>
  <si>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</si>
  <si>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Ing. Petr Šimoník</t>
  </si>
  <si>
    <t>REKONSTRUKCE BYTU Č.4 - Bytový dům ČSA 98</t>
  </si>
  <si>
    <t>Městský obvod Michálkovice</t>
  </si>
  <si>
    <t>ČSA 325/106</t>
  </si>
  <si>
    <t>Celkem za stavbu</t>
  </si>
  <si>
    <t>CZK</t>
  </si>
  <si>
    <t>Rekapitulace dílů</t>
  </si>
  <si>
    <t>Typ dílu</t>
  </si>
  <si>
    <t>1</t>
  </si>
  <si>
    <t>Zemní práce</t>
  </si>
  <si>
    <t>3</t>
  </si>
  <si>
    <t>Svislé a kompletní konstrukce</t>
  </si>
  <si>
    <t>60</t>
  </si>
  <si>
    <t>Úpravy povrchů, omítky</t>
  </si>
  <si>
    <t>61</t>
  </si>
  <si>
    <t>Upravy povrchů vnitřní</t>
  </si>
  <si>
    <t>62</t>
  </si>
  <si>
    <t>Upravy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</si>
  <si>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</si>
  <si>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</si>
  <si>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</si>
  <si>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</si>
  <si>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</si>
  <si>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</si>
  <si>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</si>
  <si>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</si>
  <si>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</si>
  <si>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</si>
  <si>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</si>
  <si>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</si>
  <si>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</si>
  <si>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</si>
  <si>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</si>
  <si>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</si>
  <si>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</si>
  <si>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</si>
  <si>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</si>
  <si>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</si>
  <si>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</si>
  <si>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</si>
  <si>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725</t>
  </si>
  <si>
    <t>Zařizovací předměty</t>
  </si>
  <si>
    <t>731</t>
  </si>
  <si>
    <t>Kotelny</t>
  </si>
  <si>
    <t>733</t>
  </si>
  <si>
    <t>Rozvod potrubí</t>
  </si>
  <si>
    <t>734</t>
  </si>
  <si>
    <t>Armatury</t>
  </si>
  <si>
    <t>735</t>
  </si>
  <si>
    <t>Otopná tělesa</t>
  </si>
  <si>
    <t>762</t>
  </si>
  <si>
    <t>Konstrukce tesařské</t>
  </si>
  <si>
    <t>765</t>
  </si>
  <si>
    <t>Krytiny tvrdé</t>
  </si>
  <si>
    <t>766</t>
  </si>
  <si>
    <t>Konstrukce truhlářské</t>
  </si>
  <si>
    <t>771</t>
  </si>
  <si>
    <t>Podlahy z dlaždic a obklady</t>
  </si>
  <si>
    <t>775</t>
  </si>
  <si>
    <t>Podlahy vlysové a parketové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</si>
  <si>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</si>
  <si>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</si>
  <si>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</si>
  <si>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</si>
  <si>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</si>
  <si>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</si>
  <si>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</si>
  <si>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</si>
  <si>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M22</t>
  </si>
  <si>
    <t>Montáž sdělovací a zabezp.tech</t>
  </si>
  <si>
    <t>M23</t>
  </si>
  <si>
    <t>Montáže potrubí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</si>
  <si>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</si>
  <si>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</si>
  <si>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</si>
  <si>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</si>
  <si>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</si>
  <si>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</si>
  <si>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</si>
  <si>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</si>
  <si>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</si>
  <si>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</si>
  <si>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</si>
  <si>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</si>
  <si>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</si>
  <si>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</si>
  <si>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</si>
  <si>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</si>
  <si>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</si>
  <si>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</si>
  <si>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</si>
  <si>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</si>
  <si>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</si>
  <si>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</si>
  <si>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</si>
  <si>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</si>
  <si>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</si>
  <si>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</si>
  <si>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</si>
  <si>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</si>
  <si>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</si>
  <si>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076972518R00</t>
  </si>
  <si>
    <t>Demontáž zábradlí</t>
  </si>
  <si>
    <t>m</t>
  </si>
  <si>
    <t>POL1_0</t>
  </si>
  <si>
    <t>342256255R00</t>
  </si>
  <si>
    <t>Příčka z tvárnic porobetonových PORFIX tl. 150 mm</t>
  </si>
  <si>
    <t>m2</t>
  </si>
  <si>
    <t>342256253R00</t>
  </si>
  <si>
    <t>Příčka z tvárnic porobetonových PORFIX tl. 100 mm</t>
  </si>
  <si>
    <t>342256256RT2</t>
  </si>
  <si>
    <t>Příčka z tvárnic porobetonových PORFIX tl. 200 mm, P2-500, 500x250x200 mm</t>
  </si>
  <si>
    <t>342262111RS4</t>
  </si>
  <si>
    <t>Příčka sádrokart. dvoj. oc. kce, 2x opl. tl.155 mm, desky požár.impreg.tl. 12,5 mm, minerál tl. 2x4 cm</t>
  </si>
  <si>
    <t>342265121RT4</t>
  </si>
  <si>
    <t>Úprava podkroví sádrokarton. na dřev. rošt, šikmá, desky požár. impreg. tl. 12,5 mm, Isover 16 cm</t>
  </si>
  <si>
    <t>342264051RT4</t>
  </si>
  <si>
    <t>Podhled sádrokartonový na zavěšenou ocel. konstr., desky požár. impreg. tl. 12,5 mm, bez izolace</t>
  </si>
  <si>
    <t>314241201R00</t>
  </si>
  <si>
    <t>Komín pro kondenzační kotel - vložka</t>
  </si>
  <si>
    <t>319201311R00</t>
  </si>
  <si>
    <t>Vyrovnání povrchu zdiva maltou tl.do 3 cm</t>
  </si>
  <si>
    <t>601012161RT1</t>
  </si>
  <si>
    <t>Omítka stropů vápenosádrová Hasit 150 ručně, tloušťka vrstvy 15 mm</t>
  </si>
  <si>
    <t>612100033RA0</t>
  </si>
  <si>
    <t>Oprava omítek stěn vnitřních vápenocem. štukových</t>
  </si>
  <si>
    <t>POL2_0</t>
  </si>
  <si>
    <t>286967561R</t>
  </si>
  <si>
    <t>Modul-WC Kombifix ovládání zepředu UP320, h=108 cm, pro mokrý proces, do zděné předstěnové instalace. 2 objemy splachování</t>
  </si>
  <si>
    <t>kus</t>
  </si>
  <si>
    <t>POL3_0</t>
  </si>
  <si>
    <t>611100013RA0</t>
  </si>
  <si>
    <t>Oprava omítek stropů vnitřních vápenocem.štukových</t>
  </si>
  <si>
    <t>622300031RAD</t>
  </si>
  <si>
    <t>KZS s polystyrenem, plocha s otvory, budovy do 6 m, desky fasádní polystyren EPS-F tl. 120 mm, lešení</t>
  </si>
  <si>
    <t>28654741R</t>
  </si>
  <si>
    <t>HL136N sifon kondenzační DN 40  PP vodorovný odtok, stavební výška 95 mm</t>
  </si>
  <si>
    <t>4841735103R</t>
  </si>
  <si>
    <t>Kotel kondenzační nástěnný K4G2H24ZW, barva bílá</t>
  </si>
  <si>
    <t>630900010RA0</t>
  </si>
  <si>
    <t>Vybourání stávající dřevěné podlahy a násypu</t>
  </si>
  <si>
    <t>631342821R00</t>
  </si>
  <si>
    <t>Mazanina z polystyrenbetonu tl. 5 cm, 0,2 MPa, + priplatek za výnos</t>
  </si>
  <si>
    <t>m3</t>
  </si>
  <si>
    <t>28375321R</t>
  </si>
  <si>
    <t>Mirelon izolace kročejového hluku  tl. 3 mm</t>
  </si>
  <si>
    <t>642940016RAB</t>
  </si>
  <si>
    <t>Dveře jednokřídlové 90/197, překlad, zárubeň, práh, dřevěné hladké, ze 2/3 zasklené</t>
  </si>
  <si>
    <t>642940012RAB</t>
  </si>
  <si>
    <t>Dveře jednokřídlové 70/197, překlad, zárubeň, práh, dřevěné hladké, ze 2/3 zasklené</t>
  </si>
  <si>
    <t>642103011RAA</t>
  </si>
  <si>
    <t>Zazdění okenního otvoru 0,8 m2, omítky, zeď tloušťky 30 cm</t>
  </si>
  <si>
    <t>642200011RAC</t>
  </si>
  <si>
    <t>Vybour. otvoru dveře 1kř, překlad,, zeď tloušťky 45 cm</t>
  </si>
  <si>
    <t>641940092RAA</t>
  </si>
  <si>
    <t>Montáž oken dřevěných plochy do 1,50m2, překlad, vnější a vnitřní parapet</t>
  </si>
  <si>
    <t>941955001R00</t>
  </si>
  <si>
    <t>Lešení lehké pomocné, výška podlahy do 1,2 m</t>
  </si>
  <si>
    <t>962200011RAB</t>
  </si>
  <si>
    <t>Bourání příček z cihel pálených, tloušťka 15 cm</t>
  </si>
  <si>
    <t>962200021RAB</t>
  </si>
  <si>
    <t>Bourání příček z betonu, tloušťka 15 cm</t>
  </si>
  <si>
    <t>965200013RA0</t>
  </si>
  <si>
    <t>Bourání mazanin betonových s potěrem nebo teracem</t>
  </si>
  <si>
    <t>962095212R00</t>
  </si>
  <si>
    <t>Demontáž oken</t>
  </si>
  <si>
    <t>971100021RAB</t>
  </si>
  <si>
    <t>Vybourání otvorů ve zdivu cihelném, tloušťka 45 cm</t>
  </si>
  <si>
    <t>979981101R00</t>
  </si>
  <si>
    <t>Kontejner, suť bez příměsí, odvoz a likvidace, 3 t</t>
  </si>
  <si>
    <t>t</t>
  </si>
  <si>
    <t>973100011RA0</t>
  </si>
  <si>
    <t>Vysekání kapes ve zdivu z cihel, 30 x 30 x 15 cm</t>
  </si>
  <si>
    <t>974100020RA0</t>
  </si>
  <si>
    <t>Vysekání rýh ve zdivu z cihel, 10 x 10 cm</t>
  </si>
  <si>
    <t>974100030RA0</t>
  </si>
  <si>
    <t>Vysekání rýh ve zdivu z cihel, 15 x 15 cm</t>
  </si>
  <si>
    <t>978200010RA0</t>
  </si>
  <si>
    <t>Otlučení vnitřních omítek stěn vápenocem. 100 %</t>
  </si>
  <si>
    <t>978500010RA0</t>
  </si>
  <si>
    <t>Odsekání vnitřních obkladů</t>
  </si>
  <si>
    <t>975200010RA0</t>
  </si>
  <si>
    <t>Podchycení nadzákladového zdiva výška do 3 m</t>
  </si>
  <si>
    <t>998011002R00</t>
  </si>
  <si>
    <t>Přesun hmot pro budovy zděné výšky do 12 m</t>
  </si>
  <si>
    <t>999281108R00</t>
  </si>
  <si>
    <t>Přesun hmot pro opravy a údržbu do výšky 12 m</t>
  </si>
  <si>
    <t>711210010RA0</t>
  </si>
  <si>
    <t>Nátěr hydroizolační těsnicí hmotou</t>
  </si>
  <si>
    <t>713120010RAE</t>
  </si>
  <si>
    <t>Izolace podlah kročejová minerální Nobasil PVT, tl. 30 mm</t>
  </si>
  <si>
    <t>713111111RV4</t>
  </si>
  <si>
    <t>Izolace tepelné stropů vrchem kladené volně, 1 vrstva - včetně dodávky Isover UNI tl. 160 mm</t>
  </si>
  <si>
    <t>713111121RU1</t>
  </si>
  <si>
    <t>Izolace tepelné stropů rovných spodem, drátem, 1 vrstva - včetně dodávky plsti Orsik tl. 160 mm</t>
  </si>
  <si>
    <t>721200010RA0</t>
  </si>
  <si>
    <t>Demontáž svislého potrubí litinového</t>
  </si>
  <si>
    <t>721300010RA0</t>
  </si>
  <si>
    <t>Demontáž potrubí ležatého z kameniny</t>
  </si>
  <si>
    <t>721220801R00</t>
  </si>
  <si>
    <t>Demontáž zápachové uzávěrky DN 70</t>
  </si>
  <si>
    <t>721200001RA0</t>
  </si>
  <si>
    <t>Kanalizace vnitřní připojovací, PP, D 50x1,8 mm</t>
  </si>
  <si>
    <t>721200002RA0</t>
  </si>
  <si>
    <t>Kanalizace vnitřní odpadní PP, D 110 x 2,7 mm</t>
  </si>
  <si>
    <t>722200010RA0</t>
  </si>
  <si>
    <t>Demontáž potrubí ocelového do DN 50</t>
  </si>
  <si>
    <t>722200001RA0</t>
  </si>
  <si>
    <t>Vodovod, potrubí polyetylenové D 20 x 2,0 mm</t>
  </si>
  <si>
    <t>722280106R00</t>
  </si>
  <si>
    <t>Tlaková zkouška vodovodního potrubí DN 32</t>
  </si>
  <si>
    <t>722181212RT5</t>
  </si>
  <si>
    <t>Izolace návleková MIRELON PRO tl. stěny 9 mm, vnitřní průměr 15 mm</t>
  </si>
  <si>
    <t>673522150R</t>
  </si>
  <si>
    <t>Fólie DÖRKEN - kontaktní difuzní folie, 1,5 x 10 m</t>
  </si>
  <si>
    <t>723100001RA0</t>
  </si>
  <si>
    <t>Plynovod vnitřní, potrubí ocelové černé DN 15</t>
  </si>
  <si>
    <t>723200001RA0</t>
  </si>
  <si>
    <t>Montáž plynových spotřebičů</t>
  </si>
  <si>
    <t>723239103R00</t>
  </si>
  <si>
    <t>Montáž plynovodních armatur, 2 závity, G 1</t>
  </si>
  <si>
    <t>725290020RA0</t>
  </si>
  <si>
    <t>Demontáž umyvadla včetně baterie a konzol</t>
  </si>
  <si>
    <t>725310823R00</t>
  </si>
  <si>
    <t>Demontáž dřezů 1dílných v kuchyňské sestavě</t>
  </si>
  <si>
    <t>soubor</t>
  </si>
  <si>
    <t>725820801R00</t>
  </si>
  <si>
    <t>Demontáž baterie nástěnné do G 3/4</t>
  </si>
  <si>
    <t>725037113R00</t>
  </si>
  <si>
    <t>Umyvadlo na šrouby PRIMO, 60 cm, bílé, s otvorem</t>
  </si>
  <si>
    <t>725823111R00</t>
  </si>
  <si>
    <t>Baterie umyvadlová stoján. ruční, bez otvír.odpadu</t>
  </si>
  <si>
    <t>55144131R</t>
  </si>
  <si>
    <t>Baterie sprchová CERAPLUS B 8207 AA</t>
  </si>
  <si>
    <t>725249102R00</t>
  </si>
  <si>
    <t>Montáž sprchových mís a vaniček</t>
  </si>
  <si>
    <t>642938123R</t>
  </si>
  <si>
    <t>Vanička sprchová keram. obd. Neo-Ravenna 100x80 cm, bílá, v. 8 cm, protiskluzová</t>
  </si>
  <si>
    <t>725849200R00</t>
  </si>
  <si>
    <t>Montáž baterií sprchových, nastavitelná výška</t>
  </si>
  <si>
    <t>725860221R00</t>
  </si>
  <si>
    <t>Sifon sprchový PP/PE HL514, D 40/50 mm</t>
  </si>
  <si>
    <t>725860322R00</t>
  </si>
  <si>
    <t>Koleno odtokové pro sprchové vaničky HL 16.1,D 40</t>
  </si>
  <si>
    <t>725869101R00</t>
  </si>
  <si>
    <t>Montáž uzávěrek zápach.umyvadlových D 32</t>
  </si>
  <si>
    <t>725814124R00</t>
  </si>
  <si>
    <t>Meziventil pračkový IVAR.70312 DN 15x(DN15 x DN20)</t>
  </si>
  <si>
    <t>725860188R00</t>
  </si>
  <si>
    <t>Sifon pračkový HL440, D 40/50 mm</t>
  </si>
  <si>
    <t>725200030RA0</t>
  </si>
  <si>
    <t>Montáž zařizovacích předmětů - umyvadlo</t>
  </si>
  <si>
    <t>725200050RA0</t>
  </si>
  <si>
    <t>Montáž zařizovacích předmětů - sprcha</t>
  </si>
  <si>
    <t>725200010RA0</t>
  </si>
  <si>
    <t>Montáž zařizovacích předmětů - klozet</t>
  </si>
  <si>
    <t>731200030RA0</t>
  </si>
  <si>
    <t>Demontáž kotle ocelového do 50 kg, + likvidace</t>
  </si>
  <si>
    <t>731412269R00</t>
  </si>
  <si>
    <t>Otvor revizní 80/125 mm PP</t>
  </si>
  <si>
    <t>731412273R00</t>
  </si>
  <si>
    <t>Průchodka střešní pro vodorovnou střechu</t>
  </si>
  <si>
    <t>998731102R00</t>
  </si>
  <si>
    <t>Přesun hmot pro kotelny, výšky do 12 m</t>
  </si>
  <si>
    <t>733163104R00</t>
  </si>
  <si>
    <t>Potrubí z měděných trubek D 22 x 1 ,0mm</t>
  </si>
  <si>
    <t>733164101RT3</t>
  </si>
  <si>
    <t>Montáž potrubí z měděných trubek D 6 - 12 mm, pájením na měkko</t>
  </si>
  <si>
    <t>733165002R00</t>
  </si>
  <si>
    <t>Montáž tvar.Cu pájené na měkko D 15-22 mm 1 spoj</t>
  </si>
  <si>
    <t>733190106R00</t>
  </si>
  <si>
    <t>Tlaková zkouška potrubí  DN 32</t>
  </si>
  <si>
    <t>734223213R00</t>
  </si>
  <si>
    <t>Radiátorový ventil rohový IVAR.VS, DN 20</t>
  </si>
  <si>
    <t>48452942R</t>
  </si>
  <si>
    <t>Těleso otopné desk.Radik Klasik typ10v.600 dl.1600</t>
  </si>
  <si>
    <t>48452952R</t>
  </si>
  <si>
    <t>Těleso otopné desk.Radik Klasik typ10v.500 dl.1000</t>
  </si>
  <si>
    <t>734111412R00</t>
  </si>
  <si>
    <t>Ventily uzavírací V 30-111-616, DN 25</t>
  </si>
  <si>
    <t>734261223R00</t>
  </si>
  <si>
    <t>Šroubení  Ve 4300 přímé, G 1/2</t>
  </si>
  <si>
    <t>734281123R00</t>
  </si>
  <si>
    <t>Odvaděče kondenzátu závitový DN 15</t>
  </si>
  <si>
    <t>734291114R00</t>
  </si>
  <si>
    <t>Kohouty plnící a vypouštěcí G 3/4</t>
  </si>
  <si>
    <t>734432115R00</t>
  </si>
  <si>
    <t>Denní prostorový termostat IVAR FREETIME PLUS</t>
  </si>
  <si>
    <t>998734103R00</t>
  </si>
  <si>
    <t>Přesun hmot pro armatury, výšky do 24 m</t>
  </si>
  <si>
    <t>735179110R00</t>
  </si>
  <si>
    <t>Montáž otopných těles koupelnových (žebříků)</t>
  </si>
  <si>
    <t>48485135R</t>
  </si>
  <si>
    <t>Podpěrka radiátorová 1457263 profil T 25x350 mm</t>
  </si>
  <si>
    <t>48485210R</t>
  </si>
  <si>
    <t>Objímka na trubky ocelové velikost 3/4"</t>
  </si>
  <si>
    <t>762900060RAB</t>
  </si>
  <si>
    <t>Demontáž dřevěných podlah z prken, s polštáři</t>
  </si>
  <si>
    <t>765311914R00</t>
  </si>
  <si>
    <t>Vyspravení krytiny z bobrovek, na sucho, do 20%</t>
  </si>
  <si>
    <t>765311918R00</t>
  </si>
  <si>
    <t>Příplatek za sklon přes 45 do 60°</t>
  </si>
  <si>
    <t>766900010RA0</t>
  </si>
  <si>
    <t>Demontáž obložení stěn</t>
  </si>
  <si>
    <t>766662811R00</t>
  </si>
  <si>
    <t>Demontáž prahů dveří 1křídlových</t>
  </si>
  <si>
    <t>766812820R00</t>
  </si>
  <si>
    <t>Demontáž kuchyňských linek do 1,5 m</t>
  </si>
  <si>
    <t>766660110RAA</t>
  </si>
  <si>
    <t>Dveře protipožární jednokřídlové šířky 80 cm, "Hasil", dřevěné plné, PB 30, 80/197</t>
  </si>
  <si>
    <t>766670010RA0</t>
  </si>
  <si>
    <t>Okno plastové jednokřídlové typové plochy 1,5 m2</t>
  </si>
  <si>
    <t>766810010RAE</t>
  </si>
  <si>
    <t>Kuchyňské linky dodávka a montáž, linka 240 cm</t>
  </si>
  <si>
    <t>771990010RA0</t>
  </si>
  <si>
    <t>Vybourání keramické nebo teracové dlažby</t>
  </si>
  <si>
    <t>771570012RA0</t>
  </si>
  <si>
    <t>Dlažba z dlaždic keramických 20 x 20 cm</t>
  </si>
  <si>
    <t>775540020RAG</t>
  </si>
  <si>
    <t>Podlahy lamelové - laminát, zámkový spoj, Magnum Swiss click tl. 7 mm</t>
  </si>
  <si>
    <t>775981112RS1</t>
  </si>
  <si>
    <t>Lišta hliníková přechodová, stejná výška krytin, profil UA, pro tloušťku krytiny 8 mm</t>
  </si>
  <si>
    <t>61193670R</t>
  </si>
  <si>
    <t>Lišta soklová WKL 25x25 dýha Pedross lak Buk svět., dl. 2,5 m</t>
  </si>
  <si>
    <t>781101210R00</t>
  </si>
  <si>
    <t>Penetrace podkladu pod obklady</t>
  </si>
  <si>
    <t>781472112R00</t>
  </si>
  <si>
    <t>Obklad vnitř.stěn,keram.průmys.,hladký,MC, 250x123</t>
  </si>
  <si>
    <t>783782205R00</t>
  </si>
  <si>
    <t>Nátěr tesařských konstrukcí Bochemitem QB 2x</t>
  </si>
  <si>
    <t>783900030RAA</t>
  </si>
  <si>
    <t>Broušení krovu</t>
  </si>
  <si>
    <t>784900010RAB</t>
  </si>
  <si>
    <t>Odstranění stávajících maleb, oškrábáním</t>
  </si>
  <si>
    <t>6114025005R</t>
  </si>
  <si>
    <t>Okno střešní GGL 3060 M04 š. 78 x v. 98 cm Velux, kyvné, celodřevěné, s hliníkovým oplechováním</t>
  </si>
  <si>
    <t>784450010RAB</t>
  </si>
  <si>
    <t>Malba z malíř. směsí jednobarevná s bílým stropem, dvojnásobná Primalex</t>
  </si>
  <si>
    <t>210220001R00</t>
  </si>
  <si>
    <t>Kompletní elektroinstalce bytu, vedení, rozvaděč, zásuvky, vypínače světla</t>
  </si>
  <si>
    <t>220281569R00</t>
  </si>
  <si>
    <t>demontáž elektro - stávající</t>
  </si>
  <si>
    <t>230230001R00</t>
  </si>
  <si>
    <t>Předběžná tlaková zkouška vodou, DN 50</t>
  </si>
  <si>
    <t>230230035R00</t>
  </si>
  <si>
    <t>Hlavní tlaková zkouška vzduchem 2,5 MPa, DN 150</t>
  </si>
  <si>
    <t>005231010R</t>
  </si>
  <si>
    <t>Revize</t>
  </si>
  <si>
    <t>Soubor</t>
  </si>
  <si>
    <t>005124010R</t>
  </si>
  <si>
    <t>Koordinační činnost</t>
  </si>
  <si>
    <t>005261030R</t>
  </si>
  <si>
    <t>Blíže nespecifikované práce, 4%</t>
  </si>
  <si>
    <t>005241010R</t>
  </si>
  <si>
    <t xml:space="preserve">Dokumentace skutečného provedení </t>
  </si>
  <si>
    <t/>
  </si>
  <si>
    <t>SUM</t>
  </si>
  <si>
    <t>POPUZIV</t>
  </si>
  <si>
    <t>END</t>
  </si>
  <si>
    <t>REKONSTRUKCE BYTU Č.4, Československé armády 98</t>
  </si>
  <si>
    <t>715 00 Ostrava - Michálkovice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</si>
</sst>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b/>
      <sz val="13"/>
      <name val="Arial CE"/>
      <family val="2"/>
      <charset val="238"/>
    </font>
    <font>
      <sz val="11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 applyAlignment="1">
      <alignment horizontal="center"/>
    </xf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horizontal="center" vertical="top" shrinkToFit="1"/>
    </xf>
    <xf numFmtId="0" fontId="0" fillId="3" borderId="38" xfId="0" applyFill="1" applyBorder="1" applyAlignment="1">
      <alignment horizontal="center"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0" fillId="3" borderId="49" xfId="0" applyNumberFormat="1" applyFill="1" applyBorder="1" applyAlignment="1">
      <alignment vertical="top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5" xfId="0" applyFill="1" applyBorder="1" applyAlignment="1">
      <alignment horizontal="center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horizontal="center" vertical="top"/>
    </xf>
    <xf numFmtId="164" fontId="0" fillId="3" borderId="49" xfId="0" applyNumberFormat="1" applyFill="1" applyBorder="1" applyAlignment="1">
      <alignment vertical="top"/>
    </xf>
    <xf numFmtId="4" fontId="0" fillId="3" borderId="53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horizontal="center"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5" fillId="0" borderId="6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4" fillId="3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6" t="s">
        <v>38</v>
      </c>
    </row>
    <row r="2" spans="1:7" ht="57.75" customHeight="1" x14ac:dyDescent="0.2">
      <c r="A2" s="203" t="s">
        <v>39</v>
      </c>
      <c r="B2" s="203"/>
      <c r="C2" s="203"/>
      <c r="D2" s="203"/>
      <c r="E2" s="203"/>
      <c r="F2" s="203"/>
      <c r="G2" s="20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83"/>
  <sheetViews>
    <sheetView showGridLines="0" topLeftCell="B1" zoomScaleNormal="100" zoomScaleSheetLayoutView="75" workbookViewId="0">
      <selection activeCell="D35" sqref="D35:E35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2" t="s">
        <v>36</v>
      </c>
      <c r="B1" s="231" t="s">
        <v>42</v>
      </c>
      <c r="C1" s="232"/>
      <c r="D1" s="232"/>
      <c r="E1" s="232"/>
      <c r="F1" s="232"/>
      <c r="G1" s="232"/>
      <c r="H1" s="232"/>
      <c r="I1" s="232"/>
      <c r="J1" s="233"/>
    </row>
    <row r="2" spans="1:15" ht="23.25" customHeight="1" x14ac:dyDescent="0.2">
      <c r="A2" s="4"/>
      <c r="B2" s="79" t="s">
        <v>40</v>
      </c>
      <c r="C2" s="80"/>
      <c r="D2" s="246" t="s">
        <v>404</v>
      </c>
      <c r="E2" s="246"/>
      <c r="F2" s="246"/>
      <c r="G2" s="246"/>
      <c r="H2" s="246"/>
      <c r="I2" s="246"/>
      <c r="J2" s="81"/>
      <c r="O2" s="2"/>
    </row>
    <row r="3" spans="1:15" ht="23.25" hidden="1" customHeight="1" x14ac:dyDescent="0.2">
      <c r="A3" s="4"/>
      <c r="B3" s="82" t="s">
        <v>43</v>
      </c>
      <c r="C3" s="80"/>
      <c r="D3" s="83"/>
      <c r="E3" s="83"/>
      <c r="F3" s="84"/>
      <c r="G3" s="84"/>
      <c r="H3" s="80"/>
      <c r="I3" s="85"/>
      <c r="J3" s="86"/>
    </row>
    <row r="4" spans="1:15" ht="23.25" hidden="1" customHeight="1" x14ac:dyDescent="0.2">
      <c r="A4" s="4"/>
      <c r="B4" s="87" t="s">
        <v>44</v>
      </c>
      <c r="C4" s="88"/>
      <c r="D4" s="89"/>
      <c r="E4" s="89"/>
      <c r="F4" s="90"/>
      <c r="G4" s="91"/>
      <c r="H4" s="90"/>
      <c r="I4" s="91"/>
      <c r="J4" s="92"/>
    </row>
    <row r="5" spans="1:15" ht="24" customHeight="1" x14ac:dyDescent="0.2">
      <c r="A5" s="4"/>
      <c r="B5" s="46" t="s">
        <v>21</v>
      </c>
      <c r="C5" s="5"/>
      <c r="D5" s="93" t="s">
        <v>47</v>
      </c>
      <c r="E5" s="25"/>
      <c r="F5" s="25"/>
      <c r="G5" s="25"/>
      <c r="H5" s="27" t="s">
        <v>33</v>
      </c>
      <c r="I5" s="93"/>
      <c r="J5" s="11"/>
    </row>
    <row r="6" spans="1:15" ht="15.75" customHeight="1" x14ac:dyDescent="0.2">
      <c r="A6" s="4"/>
      <c r="B6" s="40"/>
      <c r="C6" s="25"/>
      <c r="D6" s="93" t="s">
        <v>48</v>
      </c>
      <c r="E6" s="25"/>
      <c r="F6" s="25"/>
      <c r="G6" s="25"/>
      <c r="H6" s="27" t="s">
        <v>34</v>
      </c>
      <c r="I6" s="93"/>
      <c r="J6" s="11"/>
    </row>
    <row r="7" spans="1:15" ht="15.75" customHeight="1" x14ac:dyDescent="0.2">
      <c r="A7" s="4"/>
      <c r="B7" s="41"/>
      <c r="D7" s="201" t="s">
        <v>405</v>
      </c>
      <c r="E7" s="33"/>
      <c r="F7" s="33"/>
      <c r="G7" s="33"/>
      <c r="H7" s="35"/>
      <c r="I7" s="33"/>
      <c r="J7" s="50"/>
    </row>
    <row r="8" spans="1:15" ht="24" hidden="1" customHeight="1" x14ac:dyDescent="0.2">
      <c r="A8" s="4"/>
      <c r="B8" s="46" t="s">
        <v>19</v>
      </c>
      <c r="C8" s="5"/>
      <c r="D8" s="34"/>
      <c r="E8" s="5"/>
      <c r="F8" s="5"/>
      <c r="G8" s="44"/>
      <c r="H8" s="27" t="s">
        <v>33</v>
      </c>
      <c r="I8" s="32"/>
      <c r="J8" s="11"/>
    </row>
    <row r="9" spans="1:15" ht="15.75" hidden="1" customHeight="1" x14ac:dyDescent="0.2">
      <c r="A9" s="4"/>
      <c r="B9" s="4"/>
      <c r="C9" s="5"/>
      <c r="D9" s="34"/>
      <c r="E9" s="5"/>
      <c r="F9" s="5"/>
      <c r="G9" s="44"/>
      <c r="H9" s="27" t="s">
        <v>34</v>
      </c>
      <c r="I9" s="32"/>
      <c r="J9" s="11"/>
    </row>
    <row r="10" spans="1:15" ht="15.75" hidden="1" customHeight="1" x14ac:dyDescent="0.2">
      <c r="A10" s="4"/>
      <c r="B10" s="51"/>
      <c r="C10" s="26"/>
      <c r="D10" s="45"/>
      <c r="E10" s="54"/>
      <c r="F10" s="54"/>
      <c r="G10" s="52"/>
      <c r="H10" s="52"/>
      <c r="I10" s="53"/>
      <c r="J10" s="50"/>
    </row>
    <row r="11" spans="1:15" ht="24" customHeight="1" x14ac:dyDescent="0.2">
      <c r="A11" s="4"/>
      <c r="B11" s="46" t="s">
        <v>18</v>
      </c>
      <c r="C11" s="5"/>
      <c r="D11" s="241"/>
      <c r="E11" s="241"/>
      <c r="F11" s="241"/>
      <c r="G11" s="241"/>
      <c r="H11" s="27" t="s">
        <v>33</v>
      </c>
      <c r="I11" s="95"/>
      <c r="J11" s="11"/>
    </row>
    <row r="12" spans="1:15" ht="15.75" customHeight="1" x14ac:dyDescent="0.2">
      <c r="A12" s="4"/>
      <c r="B12" s="40"/>
      <c r="C12" s="25"/>
      <c r="D12" s="244"/>
      <c r="E12" s="244"/>
      <c r="F12" s="244"/>
      <c r="G12" s="244"/>
      <c r="H12" s="27" t="s">
        <v>34</v>
      </c>
      <c r="I12" s="95"/>
      <c r="J12" s="11"/>
    </row>
    <row r="13" spans="1:15" ht="15.75" customHeight="1" x14ac:dyDescent="0.2">
      <c r="A13" s="4"/>
      <c r="B13" s="41"/>
      <c r="C13" s="94"/>
      <c r="D13" s="245"/>
      <c r="E13" s="245"/>
      <c r="F13" s="245"/>
      <c r="G13" s="245"/>
      <c r="H13" s="28"/>
      <c r="I13" s="33"/>
      <c r="J13" s="50"/>
    </row>
    <row r="14" spans="1:15" ht="24" hidden="1" customHeight="1" x14ac:dyDescent="0.2">
      <c r="A14" s="4"/>
      <c r="B14" s="65" t="s">
        <v>20</v>
      </c>
      <c r="C14" s="66"/>
      <c r="D14" s="67" t="s">
        <v>45</v>
      </c>
      <c r="E14" s="68"/>
      <c r="F14" s="68"/>
      <c r="G14" s="68"/>
      <c r="H14" s="69"/>
      <c r="I14" s="68"/>
      <c r="J14" s="70"/>
    </row>
    <row r="15" spans="1:15" ht="32.25" customHeight="1" x14ac:dyDescent="0.2">
      <c r="A15" s="4"/>
      <c r="B15" s="51" t="s">
        <v>31</v>
      </c>
      <c r="C15" s="71"/>
      <c r="D15" s="52"/>
      <c r="E15" s="240" t="s">
        <v>29</v>
      </c>
      <c r="F15" s="240"/>
      <c r="G15" s="242" t="s">
        <v>30</v>
      </c>
      <c r="H15" s="242"/>
      <c r="I15" s="242" t="s">
        <v>28</v>
      </c>
      <c r="J15" s="243"/>
    </row>
    <row r="16" spans="1:15" ht="23.25" customHeight="1" x14ac:dyDescent="0.2">
      <c r="A16" s="142" t="s">
        <v>23</v>
      </c>
      <c r="B16" s="143" t="s">
        <v>23</v>
      </c>
      <c r="C16" s="57"/>
      <c r="D16" s="58"/>
      <c r="E16" s="220">
        <f>SUMIF(F47:F79,A16,G47:G79)+SUMIF(F47:F79,"PSU",G47:G79)</f>
        <v>0</v>
      </c>
      <c r="F16" s="221"/>
      <c r="G16" s="220">
        <f>SUMIF(F47:F79,A16,H47:H79)+SUMIF(F47:F79,"PSU",H47:H79)</f>
        <v>0</v>
      </c>
      <c r="H16" s="221"/>
      <c r="I16" s="220">
        <f>SUMIF(F47:F79,A16,I47:I79)+SUMIF(F47:F79,"PSU",I47:I79)</f>
        <v>0</v>
      </c>
      <c r="J16" s="228"/>
    </row>
    <row r="17" spans="1:10" ht="23.25" customHeight="1" x14ac:dyDescent="0.2">
      <c r="A17" s="142" t="s">
        <v>24</v>
      </c>
      <c r="B17" s="143" t="s">
        <v>24</v>
      </c>
      <c r="C17" s="57"/>
      <c r="D17" s="58"/>
      <c r="E17" s="220">
        <f>SUMIF(F47:F79,A17,G47:G79)</f>
        <v>0</v>
      </c>
      <c r="F17" s="221"/>
      <c r="G17" s="220">
        <f>SUMIF(F47:F79,A17,H47:H79)</f>
        <v>0</v>
      </c>
      <c r="H17" s="221"/>
      <c r="I17" s="220">
        <f>SUMIF(F47:F79,A17,I47:I79)</f>
        <v>0</v>
      </c>
      <c r="J17" s="228"/>
    </row>
    <row r="18" spans="1:10" ht="23.25" customHeight="1" x14ac:dyDescent="0.2">
      <c r="A18" s="142" t="s">
        <v>25</v>
      </c>
      <c r="B18" s="143" t="s">
        <v>25</v>
      </c>
      <c r="C18" s="57"/>
      <c r="D18" s="58"/>
      <c r="E18" s="220">
        <f>SUMIF(F47:F79,A18,G47:G79)</f>
        <v>0</v>
      </c>
      <c r="F18" s="221"/>
      <c r="G18" s="220">
        <f>SUMIF(F47:F79,A18,H47:H79)</f>
        <v>0</v>
      </c>
      <c r="H18" s="221"/>
      <c r="I18" s="220">
        <f>SUMIF(F47:F79,A18,I47:I79)</f>
        <v>0</v>
      </c>
      <c r="J18" s="228"/>
    </row>
    <row r="19" spans="1:10" ht="23.25" customHeight="1" x14ac:dyDescent="0.2">
      <c r="A19" s="142" t="s">
        <v>117</v>
      </c>
      <c r="B19" s="143" t="s">
        <v>26</v>
      </c>
      <c r="C19" s="57"/>
      <c r="D19" s="58"/>
      <c r="E19" s="220">
        <f>SUMIF(F47:F79,A19,G47:G79)</f>
        <v>0</v>
      </c>
      <c r="F19" s="221"/>
      <c r="G19" s="220">
        <f>SUMIF(F47:F79,A19,H47:H79)</f>
        <v>0</v>
      </c>
      <c r="H19" s="221"/>
      <c r="I19" s="220">
        <f>SUMIF(F47:F79,A19,I47:I79)</f>
        <v>0</v>
      </c>
      <c r="J19" s="228"/>
    </row>
    <row r="20" spans="1:10" ht="23.25" customHeight="1" x14ac:dyDescent="0.2">
      <c r="A20" s="142" t="s">
        <v>118</v>
      </c>
      <c r="B20" s="143" t="s">
        <v>27</v>
      </c>
      <c r="C20" s="57"/>
      <c r="D20" s="58"/>
      <c r="E20" s="220">
        <f>SUMIF(F47:F79,A20,G47:G79)</f>
        <v>0</v>
      </c>
      <c r="F20" s="221"/>
      <c r="G20" s="220">
        <f>SUMIF(F47:F79,A20,H47:H79)</f>
        <v>0</v>
      </c>
      <c r="H20" s="221"/>
      <c r="I20" s="220">
        <f>SUMIF(F47:F79,A20,I47:I79)</f>
        <v>0</v>
      </c>
      <c r="J20" s="228"/>
    </row>
    <row r="21" spans="1:10" ht="23.25" customHeight="1" x14ac:dyDescent="0.2">
      <c r="A21" s="4"/>
      <c r="B21" s="73" t="s">
        <v>28</v>
      </c>
      <c r="C21" s="74"/>
      <c r="D21" s="75"/>
      <c r="E21" s="229">
        <f>SUM(E16:F20)</f>
        <v>0</v>
      </c>
      <c r="F21" s="238"/>
      <c r="G21" s="229">
        <f>SUM(G16:H20)</f>
        <v>0</v>
      </c>
      <c r="H21" s="238"/>
      <c r="I21" s="229">
        <f>SUM(I16:J20)</f>
        <v>0</v>
      </c>
      <c r="J21" s="230"/>
    </row>
    <row r="22" spans="1:10" ht="33" customHeight="1" x14ac:dyDescent="0.2">
      <c r="A22" s="4"/>
      <c r="B22" s="64" t="s">
        <v>32</v>
      </c>
      <c r="C22" s="57"/>
      <c r="D22" s="58"/>
      <c r="E22" s="63"/>
      <c r="F22" s="60"/>
      <c r="G22" s="49"/>
      <c r="H22" s="49"/>
      <c r="I22" s="49"/>
      <c r="J22" s="61"/>
    </row>
    <row r="23" spans="1:10" ht="23.25" customHeight="1" x14ac:dyDescent="0.2">
      <c r="A23" s="4"/>
      <c r="B23" s="56" t="s">
        <v>11</v>
      </c>
      <c r="C23" s="57"/>
      <c r="D23" s="58"/>
      <c r="E23" s="59">
        <v>15</v>
      </c>
      <c r="F23" s="60" t="s">
        <v>0</v>
      </c>
      <c r="G23" s="226">
        <f>ZakladDPHSniVypocet</f>
        <v>0</v>
      </c>
      <c r="H23" s="227"/>
      <c r="I23" s="227"/>
      <c r="J23" s="61" t="str">
        <f t="shared" ref="J23:J28" si="0">Mena</f>
        <v>CZK</v>
      </c>
    </row>
    <row r="24" spans="1:10" ht="23.25" customHeight="1" x14ac:dyDescent="0.2">
      <c r="A24" s="4"/>
      <c r="B24" s="56" t="s">
        <v>12</v>
      </c>
      <c r="C24" s="57"/>
      <c r="D24" s="58"/>
      <c r="E24" s="59">
        <f>SazbaDPH1</f>
        <v>15</v>
      </c>
      <c r="F24" s="60" t="s">
        <v>0</v>
      </c>
      <c r="G24" s="224">
        <f>ZakladDPHSni*SazbaDPH1/100</f>
        <v>0</v>
      </c>
      <c r="H24" s="225"/>
      <c r="I24" s="225"/>
      <c r="J24" s="61" t="str">
        <f t="shared" si="0"/>
        <v>CZK</v>
      </c>
    </row>
    <row r="25" spans="1:10" ht="23.25" customHeight="1" x14ac:dyDescent="0.2">
      <c r="A25" s="4"/>
      <c r="B25" s="56" t="s">
        <v>13</v>
      </c>
      <c r="C25" s="57"/>
      <c r="D25" s="58"/>
      <c r="E25" s="59">
        <v>21</v>
      </c>
      <c r="F25" s="60" t="s">
        <v>0</v>
      </c>
      <c r="G25" s="226">
        <f>ZakladDPHZaklVypocet</f>
        <v>0</v>
      </c>
      <c r="H25" s="227"/>
      <c r="I25" s="227"/>
      <c r="J25" s="61" t="str">
        <f t="shared" si="0"/>
        <v>CZK</v>
      </c>
    </row>
    <row r="26" spans="1:10" ht="23.25" customHeight="1" x14ac:dyDescent="0.2">
      <c r="A26" s="4"/>
      <c r="B26" s="48" t="s">
        <v>14</v>
      </c>
      <c r="C26" s="21"/>
      <c r="D26" s="17"/>
      <c r="E26" s="42">
        <f>SazbaDPH2</f>
        <v>21</v>
      </c>
      <c r="F26" s="43" t="s">
        <v>0</v>
      </c>
      <c r="G26" s="234">
        <f>ZakladDPHZakl*SazbaDPH2/100</f>
        <v>0</v>
      </c>
      <c r="H26" s="235"/>
      <c r="I26" s="235"/>
      <c r="J26" s="55" t="str">
        <f t="shared" si="0"/>
        <v>CZK</v>
      </c>
    </row>
    <row r="27" spans="1:10" ht="23.25" customHeight="1" thickBot="1" x14ac:dyDescent="0.25">
      <c r="A27" s="4"/>
      <c r="B27" s="47" t="s">
        <v>4</v>
      </c>
      <c r="C27" s="19"/>
      <c r="D27" s="22"/>
      <c r="E27" s="19"/>
      <c r="F27" s="20"/>
      <c r="G27" s="236">
        <f>0</f>
        <v>0</v>
      </c>
      <c r="H27" s="236"/>
      <c r="I27" s="236"/>
      <c r="J27" s="62" t="str">
        <f t="shared" si="0"/>
        <v>CZK</v>
      </c>
    </row>
    <row r="28" spans="1:10" ht="27.75" hidden="1" customHeight="1" thickBot="1" x14ac:dyDescent="0.25">
      <c r="A28" s="4"/>
      <c r="B28" s="114" t="s">
        <v>22</v>
      </c>
      <c r="C28" s="115"/>
      <c r="D28" s="115"/>
      <c r="E28" s="116"/>
      <c r="F28" s="117"/>
      <c r="G28" s="239">
        <f>ZakladDPHSniVypocet+ZakladDPHZaklVypocet</f>
        <v>0</v>
      </c>
      <c r="H28" s="239"/>
      <c r="I28" s="239"/>
      <c r="J28" s="118" t="str">
        <f t="shared" si="0"/>
        <v>CZK</v>
      </c>
    </row>
    <row r="29" spans="1:10" ht="27.75" customHeight="1" thickBot="1" x14ac:dyDescent="0.25">
      <c r="A29" s="4"/>
      <c r="B29" s="114" t="s">
        <v>35</v>
      </c>
      <c r="C29" s="119"/>
      <c r="D29" s="119"/>
      <c r="E29" s="119"/>
      <c r="F29" s="119"/>
      <c r="G29" s="237">
        <f>ZakladDPHSni+DPHSni+ZakladDPHZakl+DPHZakl+Zaokrouhleni</f>
        <v>0</v>
      </c>
      <c r="H29" s="237"/>
      <c r="I29" s="237"/>
      <c r="J29" s="120" t="s">
        <v>50</v>
      </c>
    </row>
    <row r="30" spans="1:10" ht="12.75" customHeight="1" x14ac:dyDescent="0.2">
      <c r="A30" s="4"/>
      <c r="B30" s="4"/>
      <c r="C30" s="5"/>
      <c r="D30" s="5"/>
      <c r="E30" s="5"/>
      <c r="F30" s="5"/>
      <c r="G30" s="44"/>
      <c r="H30" s="5"/>
      <c r="I30" s="44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4"/>
      <c r="H31" s="5"/>
      <c r="I31" s="44"/>
      <c r="J31" s="12"/>
    </row>
    <row r="32" spans="1:10" ht="18.75" customHeight="1" x14ac:dyDescent="0.2">
      <c r="A32" s="4"/>
      <c r="B32" s="23"/>
      <c r="C32" s="18" t="s">
        <v>10</v>
      </c>
      <c r="D32" s="38"/>
      <c r="E32" s="38"/>
      <c r="F32" s="18" t="s">
        <v>9</v>
      </c>
      <c r="G32" s="38"/>
      <c r="H32" s="39">
        <f ca="1">TODAY()</f>
        <v>43110</v>
      </c>
      <c r="I32" s="38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4"/>
      <c r="H33" s="5"/>
      <c r="I33" s="44"/>
      <c r="J33" s="12"/>
    </row>
    <row r="34" spans="1:10" s="36" customFormat="1" ht="18.75" customHeight="1" x14ac:dyDescent="0.2">
      <c r="A34" s="29"/>
      <c r="B34" s="29"/>
      <c r="C34" s="30"/>
      <c r="D34" s="24"/>
      <c r="E34" s="24"/>
      <c r="F34" s="30"/>
      <c r="G34" s="31"/>
      <c r="H34" s="24"/>
      <c r="I34" s="31"/>
      <c r="J34" s="37"/>
    </row>
    <row r="35" spans="1:10" ht="12.75" customHeight="1" x14ac:dyDescent="0.2">
      <c r="A35" s="4"/>
      <c r="B35" s="4"/>
      <c r="C35" s="5"/>
      <c r="D35" s="222" t="s">
        <v>3</v>
      </c>
      <c r="E35" s="223"/>
      <c r="F35" s="5"/>
      <c r="G35" s="44"/>
      <c r="H35" s="202" t="s">
        <v>2</v>
      </c>
      <c r="I35" s="44"/>
      <c r="J35" s="12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5">
      <c r="B37" s="76" t="s">
        <v>15</v>
      </c>
      <c r="C37" s="3"/>
      <c r="D37" s="3"/>
      <c r="E37" s="3"/>
      <c r="F37" s="106"/>
      <c r="G37" s="106"/>
      <c r="H37" s="106"/>
      <c r="I37" s="106"/>
      <c r="J37" s="3"/>
    </row>
    <row r="38" spans="1:10" ht="25.5" hidden="1" customHeight="1" x14ac:dyDescent="0.2">
      <c r="A38" s="98" t="s">
        <v>37</v>
      </c>
      <c r="B38" s="100" t="s">
        <v>16</v>
      </c>
      <c r="C38" s="101" t="s">
        <v>5</v>
      </c>
      <c r="D38" s="102"/>
      <c r="E38" s="102"/>
      <c r="F38" s="107" t="str">
        <f>B23</f>
        <v>Základ pro sníženou DPH</v>
      </c>
      <c r="G38" s="107" t="str">
        <f>B25</f>
        <v>Základ pro základní DPH</v>
      </c>
      <c r="H38" s="108" t="s">
        <v>17</v>
      </c>
      <c r="I38" s="108" t="s">
        <v>1</v>
      </c>
      <c r="J38" s="103" t="s">
        <v>0</v>
      </c>
    </row>
    <row r="39" spans="1:10" ht="25.5" hidden="1" customHeight="1" x14ac:dyDescent="0.2">
      <c r="A39" s="98">
        <v>1</v>
      </c>
      <c r="B39" s="104"/>
      <c r="C39" s="211"/>
      <c r="D39" s="212"/>
      <c r="E39" s="212"/>
      <c r="F39" s="109">
        <f>' Pol'!AC164</f>
        <v>0</v>
      </c>
      <c r="G39" s="110">
        <f>' Pol'!AD164</f>
        <v>0</v>
      </c>
      <c r="H39" s="111">
        <f>(F39*SazbaDPH1/100)+(G39*SazbaDPH2/100)</f>
        <v>0</v>
      </c>
      <c r="I39" s="111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">
      <c r="A40" s="98"/>
      <c r="B40" s="213" t="s">
        <v>49</v>
      </c>
      <c r="C40" s="214"/>
      <c r="D40" s="214"/>
      <c r="E40" s="215"/>
      <c r="F40" s="112">
        <f>SUMIF(A39:A39,"=1",F39:F39)</f>
        <v>0</v>
      </c>
      <c r="G40" s="113">
        <f>SUMIF(A39:A39,"=1",G39:G39)</f>
        <v>0</v>
      </c>
      <c r="H40" s="113">
        <f>SUMIF(A39:A39,"=1",H39:H39)</f>
        <v>0</v>
      </c>
      <c r="I40" s="113">
        <f>SUMIF(A39:A39,"=1",I39:I39)</f>
        <v>0</v>
      </c>
      <c r="J40" s="99">
        <f>SUMIF(A39:A39,"=1",J39:J39)</f>
        <v>0</v>
      </c>
    </row>
    <row r="44" spans="1:10" ht="15.75" x14ac:dyDescent="0.25">
      <c r="B44" s="121" t="s">
        <v>51</v>
      </c>
    </row>
    <row r="46" spans="1:10" ht="25.5" customHeight="1" x14ac:dyDescent="0.2">
      <c r="A46" s="122"/>
      <c r="B46" s="126" t="s">
        <v>16</v>
      </c>
      <c r="C46" s="126" t="s">
        <v>5</v>
      </c>
      <c r="D46" s="127"/>
      <c r="E46" s="127"/>
      <c r="F46" s="130" t="s">
        <v>52</v>
      </c>
      <c r="G46" s="130" t="s">
        <v>29</v>
      </c>
      <c r="H46" s="130" t="s">
        <v>30</v>
      </c>
      <c r="I46" s="216" t="s">
        <v>28</v>
      </c>
      <c r="J46" s="216"/>
    </row>
    <row r="47" spans="1:10" ht="25.5" customHeight="1" x14ac:dyDescent="0.2">
      <c r="A47" s="123"/>
      <c r="B47" s="131" t="s">
        <v>53</v>
      </c>
      <c r="C47" s="218" t="s">
        <v>54</v>
      </c>
      <c r="D47" s="219"/>
      <c r="E47" s="219"/>
      <c r="F47" s="133" t="s">
        <v>23</v>
      </c>
      <c r="G47" s="134">
        <f>' Pol'!I8</f>
        <v>0</v>
      </c>
      <c r="H47" s="134">
        <f>' Pol'!K8</f>
        <v>0</v>
      </c>
      <c r="I47" s="217"/>
      <c r="J47" s="217"/>
    </row>
    <row r="48" spans="1:10" ht="25.5" customHeight="1" x14ac:dyDescent="0.2">
      <c r="A48" s="123"/>
      <c r="B48" s="125" t="s">
        <v>55</v>
      </c>
      <c r="C48" s="209" t="s">
        <v>56</v>
      </c>
      <c r="D48" s="210"/>
      <c r="E48" s="210"/>
      <c r="F48" s="135" t="s">
        <v>23</v>
      </c>
      <c r="G48" s="136">
        <f>' Pol'!I10</f>
        <v>0</v>
      </c>
      <c r="H48" s="136">
        <f>' Pol'!K10</f>
        <v>0</v>
      </c>
      <c r="I48" s="208"/>
      <c r="J48" s="208"/>
    </row>
    <row r="49" spans="1:10" ht="25.5" customHeight="1" x14ac:dyDescent="0.2">
      <c r="A49" s="123"/>
      <c r="B49" s="125" t="s">
        <v>57</v>
      </c>
      <c r="C49" s="209" t="s">
        <v>58</v>
      </c>
      <c r="D49" s="210"/>
      <c r="E49" s="210"/>
      <c r="F49" s="135" t="s">
        <v>23</v>
      </c>
      <c r="G49" s="136">
        <f>' Pol'!I19</f>
        <v>0</v>
      </c>
      <c r="H49" s="136">
        <f>' Pol'!K19</f>
        <v>0</v>
      </c>
      <c r="I49" s="208"/>
      <c r="J49" s="208"/>
    </row>
    <row r="50" spans="1:10" ht="25.5" customHeight="1" x14ac:dyDescent="0.2">
      <c r="A50" s="123"/>
      <c r="B50" s="125" t="s">
        <v>59</v>
      </c>
      <c r="C50" s="209" t="s">
        <v>60</v>
      </c>
      <c r="D50" s="210"/>
      <c r="E50" s="210"/>
      <c r="F50" s="135" t="s">
        <v>23</v>
      </c>
      <c r="G50" s="136">
        <f>' Pol'!I21</f>
        <v>0</v>
      </c>
      <c r="H50" s="136">
        <f>' Pol'!K21</f>
        <v>0</v>
      </c>
      <c r="I50" s="208"/>
      <c r="J50" s="208"/>
    </row>
    <row r="51" spans="1:10" ht="25.5" customHeight="1" x14ac:dyDescent="0.2">
      <c r="A51" s="123"/>
      <c r="B51" s="125" t="s">
        <v>61</v>
      </c>
      <c r="C51" s="209" t="s">
        <v>62</v>
      </c>
      <c r="D51" s="210"/>
      <c r="E51" s="210"/>
      <c r="F51" s="135" t="s">
        <v>23</v>
      </c>
      <c r="G51" s="136">
        <f>' Pol'!I25</f>
        <v>0</v>
      </c>
      <c r="H51" s="136">
        <f>' Pol'!K25</f>
        <v>0</v>
      </c>
      <c r="I51" s="208"/>
      <c r="J51" s="208"/>
    </row>
    <row r="52" spans="1:10" ht="25.5" customHeight="1" x14ac:dyDescent="0.2">
      <c r="A52" s="123"/>
      <c r="B52" s="125" t="s">
        <v>63</v>
      </c>
      <c r="C52" s="209" t="s">
        <v>64</v>
      </c>
      <c r="D52" s="210"/>
      <c r="E52" s="210"/>
      <c r="F52" s="135" t="s">
        <v>23</v>
      </c>
      <c r="G52" s="136">
        <f>' Pol'!I29</f>
        <v>0</v>
      </c>
      <c r="H52" s="136">
        <f>' Pol'!K29</f>
        <v>0</v>
      </c>
      <c r="I52" s="208"/>
      <c r="J52" s="208"/>
    </row>
    <row r="53" spans="1:10" ht="25.5" customHeight="1" x14ac:dyDescent="0.2">
      <c r="A53" s="123"/>
      <c r="B53" s="125" t="s">
        <v>65</v>
      </c>
      <c r="C53" s="209" t="s">
        <v>66</v>
      </c>
      <c r="D53" s="210"/>
      <c r="E53" s="210"/>
      <c r="F53" s="135" t="s">
        <v>23</v>
      </c>
      <c r="G53" s="136">
        <f>' Pol'!I33</f>
        <v>0</v>
      </c>
      <c r="H53" s="136">
        <f>' Pol'!K33</f>
        <v>0</v>
      </c>
      <c r="I53" s="208"/>
      <c r="J53" s="208"/>
    </row>
    <row r="54" spans="1:10" ht="25.5" customHeight="1" x14ac:dyDescent="0.2">
      <c r="A54" s="123"/>
      <c r="B54" s="125" t="s">
        <v>67</v>
      </c>
      <c r="C54" s="209" t="s">
        <v>68</v>
      </c>
      <c r="D54" s="210"/>
      <c r="E54" s="210"/>
      <c r="F54" s="135" t="s">
        <v>23</v>
      </c>
      <c r="G54" s="136">
        <f>' Pol'!I39</f>
        <v>0</v>
      </c>
      <c r="H54" s="136">
        <f>' Pol'!K39</f>
        <v>0</v>
      </c>
      <c r="I54" s="208"/>
      <c r="J54" s="208"/>
    </row>
    <row r="55" spans="1:10" ht="25.5" customHeight="1" x14ac:dyDescent="0.2">
      <c r="A55" s="123"/>
      <c r="B55" s="125" t="s">
        <v>69</v>
      </c>
      <c r="C55" s="209" t="s">
        <v>70</v>
      </c>
      <c r="D55" s="210"/>
      <c r="E55" s="210"/>
      <c r="F55" s="135" t="s">
        <v>23</v>
      </c>
      <c r="G55" s="136">
        <f>' Pol'!I41</f>
        <v>0</v>
      </c>
      <c r="H55" s="136">
        <f>' Pol'!K41</f>
        <v>0</v>
      </c>
      <c r="I55" s="208"/>
      <c r="J55" s="208"/>
    </row>
    <row r="56" spans="1:10" ht="25.5" customHeight="1" x14ac:dyDescent="0.2">
      <c r="A56" s="123"/>
      <c r="B56" s="125" t="s">
        <v>71</v>
      </c>
      <c r="C56" s="209" t="s">
        <v>72</v>
      </c>
      <c r="D56" s="210"/>
      <c r="E56" s="210"/>
      <c r="F56" s="135" t="s">
        <v>23</v>
      </c>
      <c r="G56" s="136">
        <f>' Pol'!I46</f>
        <v>0</v>
      </c>
      <c r="H56" s="136">
        <f>' Pol'!K46</f>
        <v>0</v>
      </c>
      <c r="I56" s="208"/>
      <c r="J56" s="208"/>
    </row>
    <row r="57" spans="1:10" ht="25.5" customHeight="1" x14ac:dyDescent="0.2">
      <c r="A57" s="123"/>
      <c r="B57" s="125" t="s">
        <v>73</v>
      </c>
      <c r="C57" s="209" t="s">
        <v>74</v>
      </c>
      <c r="D57" s="210"/>
      <c r="E57" s="210"/>
      <c r="F57" s="135" t="s">
        <v>23</v>
      </c>
      <c r="G57" s="136">
        <f>' Pol'!I55</f>
        <v>0</v>
      </c>
      <c r="H57" s="136">
        <f>' Pol'!K55</f>
        <v>0</v>
      </c>
      <c r="I57" s="208"/>
      <c r="J57" s="208"/>
    </row>
    <row r="58" spans="1:10" ht="25.5" customHeight="1" x14ac:dyDescent="0.2">
      <c r="A58" s="123"/>
      <c r="B58" s="125" t="s">
        <v>75</v>
      </c>
      <c r="C58" s="209" t="s">
        <v>76</v>
      </c>
      <c r="D58" s="210"/>
      <c r="E58" s="210"/>
      <c r="F58" s="135" t="s">
        <v>24</v>
      </c>
      <c r="G58" s="136">
        <f>' Pol'!I58</f>
        <v>0</v>
      </c>
      <c r="H58" s="136">
        <f>' Pol'!K58</f>
        <v>0</v>
      </c>
      <c r="I58" s="208"/>
      <c r="J58" s="208"/>
    </row>
    <row r="59" spans="1:10" ht="25.5" customHeight="1" x14ac:dyDescent="0.2">
      <c r="A59" s="123"/>
      <c r="B59" s="125" t="s">
        <v>77</v>
      </c>
      <c r="C59" s="209" t="s">
        <v>78</v>
      </c>
      <c r="D59" s="210"/>
      <c r="E59" s="210"/>
      <c r="F59" s="135" t="s">
        <v>24</v>
      </c>
      <c r="G59" s="136">
        <f>' Pol'!I60</f>
        <v>0</v>
      </c>
      <c r="H59" s="136">
        <f>' Pol'!K60</f>
        <v>0</v>
      </c>
      <c r="I59" s="208"/>
      <c r="J59" s="208"/>
    </row>
    <row r="60" spans="1:10" ht="25.5" customHeight="1" x14ac:dyDescent="0.2">
      <c r="A60" s="123"/>
      <c r="B60" s="125" t="s">
        <v>79</v>
      </c>
      <c r="C60" s="209" t="s">
        <v>80</v>
      </c>
      <c r="D60" s="210"/>
      <c r="E60" s="210"/>
      <c r="F60" s="135" t="s">
        <v>24</v>
      </c>
      <c r="G60" s="136">
        <f>' Pol'!I64</f>
        <v>0</v>
      </c>
      <c r="H60" s="136">
        <f>' Pol'!K64</f>
        <v>0</v>
      </c>
      <c r="I60" s="208"/>
      <c r="J60" s="208"/>
    </row>
    <row r="61" spans="1:10" ht="25.5" customHeight="1" x14ac:dyDescent="0.2">
      <c r="A61" s="123"/>
      <c r="B61" s="125" t="s">
        <v>81</v>
      </c>
      <c r="C61" s="209" t="s">
        <v>82</v>
      </c>
      <c r="D61" s="210"/>
      <c r="E61" s="210"/>
      <c r="F61" s="135" t="s">
        <v>24</v>
      </c>
      <c r="G61" s="136">
        <f>' Pol'!I70</f>
        <v>0</v>
      </c>
      <c r="H61" s="136">
        <f>' Pol'!K70</f>
        <v>0</v>
      </c>
      <c r="I61" s="208"/>
      <c r="J61" s="208"/>
    </row>
    <row r="62" spans="1:10" ht="25.5" customHeight="1" x14ac:dyDescent="0.2">
      <c r="A62" s="123"/>
      <c r="B62" s="125" t="s">
        <v>83</v>
      </c>
      <c r="C62" s="209" t="s">
        <v>84</v>
      </c>
      <c r="D62" s="210"/>
      <c r="E62" s="210"/>
      <c r="F62" s="135" t="s">
        <v>24</v>
      </c>
      <c r="G62" s="136">
        <f>' Pol'!I76</f>
        <v>0</v>
      </c>
      <c r="H62" s="136">
        <f>' Pol'!K76</f>
        <v>0</v>
      </c>
      <c r="I62" s="208"/>
      <c r="J62" s="208"/>
    </row>
    <row r="63" spans="1:10" ht="25.5" customHeight="1" x14ac:dyDescent="0.2">
      <c r="A63" s="123"/>
      <c r="B63" s="125" t="s">
        <v>85</v>
      </c>
      <c r="C63" s="209" t="s">
        <v>86</v>
      </c>
      <c r="D63" s="210"/>
      <c r="E63" s="210"/>
      <c r="F63" s="135" t="s">
        <v>24</v>
      </c>
      <c r="G63" s="136">
        <f>' Pol'!I80</f>
        <v>0</v>
      </c>
      <c r="H63" s="136">
        <f>' Pol'!K80</f>
        <v>0</v>
      </c>
      <c r="I63" s="208"/>
      <c r="J63" s="208"/>
    </row>
    <row r="64" spans="1:10" ht="25.5" customHeight="1" x14ac:dyDescent="0.2">
      <c r="A64" s="123"/>
      <c r="B64" s="125" t="s">
        <v>87</v>
      </c>
      <c r="C64" s="209" t="s">
        <v>88</v>
      </c>
      <c r="D64" s="210"/>
      <c r="E64" s="210"/>
      <c r="F64" s="135" t="s">
        <v>24</v>
      </c>
      <c r="G64" s="136">
        <f>' Pol'!I98</f>
        <v>0</v>
      </c>
      <c r="H64" s="136">
        <f>' Pol'!K98</f>
        <v>0</v>
      </c>
      <c r="I64" s="208"/>
      <c r="J64" s="208"/>
    </row>
    <row r="65" spans="1:10" ht="25.5" customHeight="1" x14ac:dyDescent="0.2">
      <c r="A65" s="123"/>
      <c r="B65" s="125" t="s">
        <v>89</v>
      </c>
      <c r="C65" s="209" t="s">
        <v>90</v>
      </c>
      <c r="D65" s="210"/>
      <c r="E65" s="210"/>
      <c r="F65" s="135" t="s">
        <v>24</v>
      </c>
      <c r="G65" s="136">
        <f>' Pol'!I103</f>
        <v>0</v>
      </c>
      <c r="H65" s="136">
        <f>' Pol'!K103</f>
        <v>0</v>
      </c>
      <c r="I65" s="208"/>
      <c r="J65" s="208"/>
    </row>
    <row r="66" spans="1:10" ht="25.5" customHeight="1" x14ac:dyDescent="0.2">
      <c r="A66" s="123"/>
      <c r="B66" s="125" t="s">
        <v>91</v>
      </c>
      <c r="C66" s="209" t="s">
        <v>92</v>
      </c>
      <c r="D66" s="210"/>
      <c r="E66" s="210"/>
      <c r="F66" s="135" t="s">
        <v>24</v>
      </c>
      <c r="G66" s="136">
        <f>' Pol'!I108</f>
        <v>0</v>
      </c>
      <c r="H66" s="136">
        <f>' Pol'!K108</f>
        <v>0</v>
      </c>
      <c r="I66" s="208"/>
      <c r="J66" s="208"/>
    </row>
    <row r="67" spans="1:10" ht="25.5" customHeight="1" x14ac:dyDescent="0.2">
      <c r="A67" s="123"/>
      <c r="B67" s="125" t="s">
        <v>93</v>
      </c>
      <c r="C67" s="209" t="s">
        <v>94</v>
      </c>
      <c r="D67" s="210"/>
      <c r="E67" s="210"/>
      <c r="F67" s="135" t="s">
        <v>24</v>
      </c>
      <c r="G67" s="136">
        <f>' Pol'!I118</f>
        <v>0</v>
      </c>
      <c r="H67" s="136">
        <f>' Pol'!K118</f>
        <v>0</v>
      </c>
      <c r="I67" s="208"/>
      <c r="J67" s="208"/>
    </row>
    <row r="68" spans="1:10" ht="25.5" customHeight="1" x14ac:dyDescent="0.2">
      <c r="A68" s="123"/>
      <c r="B68" s="125" t="s">
        <v>95</v>
      </c>
      <c r="C68" s="209" t="s">
        <v>96</v>
      </c>
      <c r="D68" s="210"/>
      <c r="E68" s="210"/>
      <c r="F68" s="135" t="s">
        <v>24</v>
      </c>
      <c r="G68" s="136">
        <f>' Pol'!I122</f>
        <v>0</v>
      </c>
      <c r="H68" s="136">
        <f>' Pol'!K122</f>
        <v>0</v>
      </c>
      <c r="I68" s="208"/>
      <c r="J68" s="208"/>
    </row>
    <row r="69" spans="1:10" ht="25.5" customHeight="1" x14ac:dyDescent="0.2">
      <c r="A69" s="123"/>
      <c r="B69" s="125" t="s">
        <v>97</v>
      </c>
      <c r="C69" s="209" t="s">
        <v>98</v>
      </c>
      <c r="D69" s="210"/>
      <c r="E69" s="210"/>
      <c r="F69" s="135" t="s">
        <v>24</v>
      </c>
      <c r="G69" s="136">
        <f>' Pol'!I124</f>
        <v>0</v>
      </c>
      <c r="H69" s="136">
        <f>' Pol'!K124</f>
        <v>0</v>
      </c>
      <c r="I69" s="208"/>
      <c r="J69" s="208"/>
    </row>
    <row r="70" spans="1:10" ht="25.5" customHeight="1" x14ac:dyDescent="0.2">
      <c r="A70" s="123"/>
      <c r="B70" s="125" t="s">
        <v>99</v>
      </c>
      <c r="C70" s="209" t="s">
        <v>100</v>
      </c>
      <c r="D70" s="210"/>
      <c r="E70" s="210"/>
      <c r="F70" s="135" t="s">
        <v>24</v>
      </c>
      <c r="G70" s="136">
        <f>' Pol'!I127</f>
        <v>0</v>
      </c>
      <c r="H70" s="136">
        <f>' Pol'!K127</f>
        <v>0</v>
      </c>
      <c r="I70" s="208"/>
      <c r="J70" s="208"/>
    </row>
    <row r="71" spans="1:10" ht="25.5" customHeight="1" x14ac:dyDescent="0.2">
      <c r="A71" s="123"/>
      <c r="B71" s="125" t="s">
        <v>101</v>
      </c>
      <c r="C71" s="209" t="s">
        <v>102</v>
      </c>
      <c r="D71" s="210"/>
      <c r="E71" s="210"/>
      <c r="F71" s="135" t="s">
        <v>24</v>
      </c>
      <c r="G71" s="136">
        <f>' Pol'!I134</f>
        <v>0</v>
      </c>
      <c r="H71" s="136">
        <f>' Pol'!K134</f>
        <v>0</v>
      </c>
      <c r="I71" s="208"/>
      <c r="J71" s="208"/>
    </row>
    <row r="72" spans="1:10" ht="25.5" customHeight="1" x14ac:dyDescent="0.2">
      <c r="A72" s="123"/>
      <c r="B72" s="125" t="s">
        <v>103</v>
      </c>
      <c r="C72" s="209" t="s">
        <v>104</v>
      </c>
      <c r="D72" s="210"/>
      <c r="E72" s="210"/>
      <c r="F72" s="135" t="s">
        <v>24</v>
      </c>
      <c r="G72" s="136">
        <f>' Pol'!I137</f>
        <v>0</v>
      </c>
      <c r="H72" s="136">
        <f>' Pol'!K137</f>
        <v>0</v>
      </c>
      <c r="I72" s="208"/>
      <c r="J72" s="208"/>
    </row>
    <row r="73" spans="1:10" ht="25.5" customHeight="1" x14ac:dyDescent="0.2">
      <c r="A73" s="123"/>
      <c r="B73" s="125" t="s">
        <v>105</v>
      </c>
      <c r="C73" s="209" t="s">
        <v>106</v>
      </c>
      <c r="D73" s="210"/>
      <c r="E73" s="210"/>
      <c r="F73" s="135" t="s">
        <v>24</v>
      </c>
      <c r="G73" s="136">
        <f>' Pol'!I141</f>
        <v>0</v>
      </c>
      <c r="H73" s="136">
        <f>' Pol'!K141</f>
        <v>0</v>
      </c>
      <c r="I73" s="208"/>
      <c r="J73" s="208"/>
    </row>
    <row r="74" spans="1:10" ht="25.5" customHeight="1" x14ac:dyDescent="0.2">
      <c r="A74" s="123"/>
      <c r="B74" s="125" t="s">
        <v>107</v>
      </c>
      <c r="C74" s="209" t="s">
        <v>108</v>
      </c>
      <c r="D74" s="210"/>
      <c r="E74" s="210"/>
      <c r="F74" s="135" t="s">
        <v>24</v>
      </c>
      <c r="G74" s="136">
        <f>' Pol'!I144</f>
        <v>0</v>
      </c>
      <c r="H74" s="136">
        <f>' Pol'!K144</f>
        <v>0</v>
      </c>
      <c r="I74" s="208"/>
      <c r="J74" s="208"/>
    </row>
    <row r="75" spans="1:10" ht="25.5" customHeight="1" x14ac:dyDescent="0.2">
      <c r="A75" s="123"/>
      <c r="B75" s="125" t="s">
        <v>109</v>
      </c>
      <c r="C75" s="209" t="s">
        <v>110</v>
      </c>
      <c r="D75" s="210"/>
      <c r="E75" s="210"/>
      <c r="F75" s="135" t="s">
        <v>24</v>
      </c>
      <c r="G75" s="136">
        <f>' Pol'!I147</f>
        <v>0</v>
      </c>
      <c r="H75" s="136">
        <f>' Pol'!K147</f>
        <v>0</v>
      </c>
      <c r="I75" s="208"/>
      <c r="J75" s="208"/>
    </row>
    <row r="76" spans="1:10" ht="25.5" customHeight="1" x14ac:dyDescent="0.2">
      <c r="A76" s="123"/>
      <c r="B76" s="125" t="s">
        <v>111</v>
      </c>
      <c r="C76" s="209" t="s">
        <v>112</v>
      </c>
      <c r="D76" s="210"/>
      <c r="E76" s="210"/>
      <c r="F76" s="135" t="s">
        <v>25</v>
      </c>
      <c r="G76" s="136">
        <f>' Pol'!I151</f>
        <v>0</v>
      </c>
      <c r="H76" s="136">
        <f>' Pol'!K151</f>
        <v>0</v>
      </c>
      <c r="I76" s="208"/>
      <c r="J76" s="208"/>
    </row>
    <row r="77" spans="1:10" ht="25.5" customHeight="1" x14ac:dyDescent="0.2">
      <c r="A77" s="123"/>
      <c r="B77" s="125" t="s">
        <v>113</v>
      </c>
      <c r="C77" s="209" t="s">
        <v>114</v>
      </c>
      <c r="D77" s="210"/>
      <c r="E77" s="210"/>
      <c r="F77" s="135" t="s">
        <v>25</v>
      </c>
      <c r="G77" s="136">
        <f>' Pol'!I153</f>
        <v>0</v>
      </c>
      <c r="H77" s="136">
        <f>' Pol'!K153</f>
        <v>0</v>
      </c>
      <c r="I77" s="208"/>
      <c r="J77" s="208"/>
    </row>
    <row r="78" spans="1:10" ht="25.5" customHeight="1" x14ac:dyDescent="0.2">
      <c r="A78" s="123"/>
      <c r="B78" s="125" t="s">
        <v>115</v>
      </c>
      <c r="C78" s="209" t="s">
        <v>116</v>
      </c>
      <c r="D78" s="210"/>
      <c r="E78" s="210"/>
      <c r="F78" s="135" t="s">
        <v>25</v>
      </c>
      <c r="G78" s="136">
        <f>' Pol'!I155</f>
        <v>0</v>
      </c>
      <c r="H78" s="136">
        <f>' Pol'!K155</f>
        <v>0</v>
      </c>
      <c r="I78" s="208"/>
      <c r="J78" s="208"/>
    </row>
    <row r="79" spans="1:10" ht="25.5" customHeight="1" x14ac:dyDescent="0.2">
      <c r="A79" s="123"/>
      <c r="B79" s="132" t="s">
        <v>117</v>
      </c>
      <c r="C79" s="205" t="s">
        <v>26</v>
      </c>
      <c r="D79" s="206"/>
      <c r="E79" s="206"/>
      <c r="F79" s="137" t="s">
        <v>117</v>
      </c>
      <c r="G79" s="138">
        <f>' Pol'!I158</f>
        <v>0</v>
      </c>
      <c r="H79" s="138">
        <f>' Pol'!K158</f>
        <v>0</v>
      </c>
      <c r="I79" s="204"/>
      <c r="J79" s="204"/>
    </row>
    <row r="80" spans="1:10" ht="25.5" customHeight="1" x14ac:dyDescent="0.2">
      <c r="A80" s="124"/>
      <c r="B80" s="128" t="s">
        <v>1</v>
      </c>
      <c r="C80" s="128"/>
      <c r="D80" s="129"/>
      <c r="E80" s="129"/>
      <c r="F80" s="139"/>
      <c r="G80" s="140">
        <f>SUM(G47:G79)</f>
        <v>0</v>
      </c>
      <c r="H80" s="140">
        <f>SUM(H47:H79)</f>
        <v>0</v>
      </c>
      <c r="I80" s="207">
        <f>SUM(I47:I79)</f>
        <v>0</v>
      </c>
      <c r="J80" s="207"/>
    </row>
    <row r="81" spans="6:10" x14ac:dyDescent="0.2">
      <c r="F81" s="141"/>
      <c r="G81" s="97"/>
      <c r="H81" s="141"/>
      <c r="I81" s="97"/>
      <c r="J81" s="97"/>
    </row>
    <row r="82" spans="6:10" x14ac:dyDescent="0.2">
      <c r="F82" s="141"/>
      <c r="G82" s="97"/>
      <c r="H82" s="141"/>
      <c r="I82" s="97"/>
      <c r="J82" s="97"/>
    </row>
    <row r="83" spans="6:10" x14ac:dyDescent="0.2">
      <c r="F83" s="141"/>
      <c r="G83" s="97"/>
      <c r="H83" s="141"/>
      <c r="I83" s="97"/>
      <c r="J83" s="9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04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13:G13"/>
    <mergeCell ref="D2:I2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61:J61"/>
    <mergeCell ref="C61:E61"/>
    <mergeCell ref="I62:J62"/>
    <mergeCell ref="C62:E62"/>
    <mergeCell ref="I63:J63"/>
    <mergeCell ref="C63:E63"/>
    <mergeCell ref="I58:J58"/>
    <mergeCell ref="C58:E58"/>
    <mergeCell ref="I59:J59"/>
    <mergeCell ref="C59:E59"/>
    <mergeCell ref="I60:J60"/>
    <mergeCell ref="C60:E60"/>
    <mergeCell ref="I67:J67"/>
    <mergeCell ref="C67:E67"/>
    <mergeCell ref="I68:J68"/>
    <mergeCell ref="C68:E68"/>
    <mergeCell ref="I69:J69"/>
    <mergeCell ref="C69:E69"/>
    <mergeCell ref="I64:J64"/>
    <mergeCell ref="C64:E64"/>
    <mergeCell ref="I65:J65"/>
    <mergeCell ref="C65:E65"/>
    <mergeCell ref="I66:J66"/>
    <mergeCell ref="C66:E66"/>
    <mergeCell ref="I73:J73"/>
    <mergeCell ref="C73:E73"/>
    <mergeCell ref="I74:J74"/>
    <mergeCell ref="C74:E74"/>
    <mergeCell ref="I75:J75"/>
    <mergeCell ref="C75:E75"/>
    <mergeCell ref="I70:J70"/>
    <mergeCell ref="C70:E70"/>
    <mergeCell ref="I71:J71"/>
    <mergeCell ref="C71:E71"/>
    <mergeCell ref="I72:J72"/>
    <mergeCell ref="C72:E72"/>
    <mergeCell ref="I79:J79"/>
    <mergeCell ref="C79:E79"/>
    <mergeCell ref="I80:J80"/>
    <mergeCell ref="I76:J76"/>
    <mergeCell ref="C76:E76"/>
    <mergeCell ref="I77:J77"/>
    <mergeCell ref="C77:E77"/>
    <mergeCell ref="I78:J78"/>
    <mergeCell ref="C78:E7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7" t="s">
        <v>6</v>
      </c>
      <c r="B1" s="247"/>
      <c r="C1" s="248"/>
      <c r="D1" s="247"/>
      <c r="E1" s="247"/>
      <c r="F1" s="247"/>
      <c r="G1" s="247"/>
    </row>
    <row r="2" spans="1:7" ht="24.95" customHeight="1" x14ac:dyDescent="0.2">
      <c r="A2" s="78" t="s">
        <v>41</v>
      </c>
      <c r="B2" s="77"/>
      <c r="C2" s="249"/>
      <c r="D2" s="249"/>
      <c r="E2" s="249"/>
      <c r="F2" s="249"/>
      <c r="G2" s="250"/>
    </row>
    <row r="3" spans="1:7" ht="24.95" hidden="1" customHeight="1" x14ac:dyDescent="0.2">
      <c r="A3" s="78" t="s">
        <v>7</v>
      </c>
      <c r="B3" s="77"/>
      <c r="C3" s="249"/>
      <c r="D3" s="249"/>
      <c r="E3" s="249"/>
      <c r="F3" s="249"/>
      <c r="G3" s="250"/>
    </row>
    <row r="4" spans="1:7" ht="24.95" hidden="1" customHeight="1" x14ac:dyDescent="0.2">
      <c r="A4" s="78" t="s">
        <v>8</v>
      </c>
      <c r="B4" s="77"/>
      <c r="C4" s="249"/>
      <c r="D4" s="249"/>
      <c r="E4" s="249"/>
      <c r="F4" s="249"/>
      <c r="G4" s="250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selection activeCell="F17" sqref="F17"/>
    </sheetView>
  </sheetViews>
  <sheetFormatPr defaultRowHeight="12.75" outlineLevelRow="1" x14ac:dyDescent="0.2"/>
  <cols>
    <col min="1" max="1" width="4.28515625" customWidth="1"/>
    <col min="2" max="2" width="14.42578125" style="96" customWidth="1"/>
    <col min="3" max="3" width="38.28515625" style="96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2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25">
      <c r="A1" s="263" t="s">
        <v>6</v>
      </c>
      <c r="B1" s="263"/>
      <c r="C1" s="263"/>
      <c r="D1" s="263"/>
      <c r="E1" s="263"/>
      <c r="F1" s="263"/>
      <c r="G1" s="263"/>
      <c r="AE1" t="s">
        <v>120</v>
      </c>
    </row>
    <row r="2" spans="1:60" ht="24.95" customHeight="1" x14ac:dyDescent="0.2">
      <c r="A2" s="147" t="s">
        <v>119</v>
      </c>
      <c r="B2" s="145"/>
      <c r="C2" s="264" t="s">
        <v>46</v>
      </c>
      <c r="D2" s="265"/>
      <c r="E2" s="265"/>
      <c r="F2" s="265"/>
      <c r="G2" s="266"/>
      <c r="AE2" t="s">
        <v>121</v>
      </c>
    </row>
    <row r="3" spans="1:60" ht="24.95" hidden="1" customHeight="1" x14ac:dyDescent="0.2">
      <c r="A3" s="148" t="s">
        <v>7</v>
      </c>
      <c r="B3" s="146"/>
      <c r="C3" s="267"/>
      <c r="D3" s="267"/>
      <c r="E3" s="267"/>
      <c r="F3" s="267"/>
      <c r="G3" s="268"/>
      <c r="AE3" t="s">
        <v>122</v>
      </c>
    </row>
    <row r="4" spans="1:60" ht="24.95" hidden="1" customHeight="1" x14ac:dyDescent="0.2">
      <c r="A4" s="148" t="s">
        <v>8</v>
      </c>
      <c r="B4" s="146"/>
      <c r="C4" s="269"/>
      <c r="D4" s="267"/>
      <c r="E4" s="267"/>
      <c r="F4" s="267"/>
      <c r="G4" s="268"/>
      <c r="AE4" t="s">
        <v>123</v>
      </c>
    </row>
    <row r="5" spans="1:60" hidden="1" x14ac:dyDescent="0.2">
      <c r="A5" s="149" t="s">
        <v>124</v>
      </c>
      <c r="B5" s="150"/>
      <c r="C5" s="151"/>
      <c r="D5" s="152"/>
      <c r="E5" s="153"/>
      <c r="F5" s="153"/>
      <c r="G5" s="154"/>
      <c r="AE5" t="s">
        <v>125</v>
      </c>
    </row>
    <row r="6" spans="1:60" x14ac:dyDescent="0.2">
      <c r="D6" s="144"/>
    </row>
    <row r="7" spans="1:60" ht="38.25" x14ac:dyDescent="0.2">
      <c r="A7" s="159" t="s">
        <v>126</v>
      </c>
      <c r="B7" s="160" t="s">
        <v>127</v>
      </c>
      <c r="C7" s="160" t="s">
        <v>128</v>
      </c>
      <c r="D7" s="174" t="s">
        <v>129</v>
      </c>
      <c r="E7" s="159" t="s">
        <v>130</v>
      </c>
      <c r="F7" s="155" t="s">
        <v>131</v>
      </c>
      <c r="G7" s="175" t="s">
        <v>28</v>
      </c>
      <c r="H7" s="176" t="s">
        <v>29</v>
      </c>
      <c r="I7" s="176" t="s">
        <v>132</v>
      </c>
      <c r="J7" s="176" t="s">
        <v>30</v>
      </c>
      <c r="K7" s="176" t="s">
        <v>133</v>
      </c>
      <c r="L7" s="176" t="s">
        <v>134</v>
      </c>
      <c r="M7" s="176" t="s">
        <v>135</v>
      </c>
      <c r="N7" s="176" t="s">
        <v>136</v>
      </c>
      <c r="O7" s="176" t="s">
        <v>137</v>
      </c>
      <c r="P7" s="176" t="s">
        <v>138</v>
      </c>
      <c r="Q7" s="176" t="s">
        <v>139</v>
      </c>
      <c r="R7" s="176" t="s">
        <v>140</v>
      </c>
      <c r="S7" s="176" t="s">
        <v>141</v>
      </c>
      <c r="T7" s="176" t="s">
        <v>142</v>
      </c>
      <c r="U7" s="161" t="s">
        <v>143</v>
      </c>
    </row>
    <row r="8" spans="1:60" x14ac:dyDescent="0.2">
      <c r="A8" s="177" t="s">
        <v>144</v>
      </c>
      <c r="B8" s="178" t="s">
        <v>53</v>
      </c>
      <c r="C8" s="179" t="s">
        <v>54</v>
      </c>
      <c r="D8" s="180"/>
      <c r="E8" s="181"/>
      <c r="F8" s="168"/>
      <c r="G8" s="168">
        <f>SUMIF(AE9:AE9,"&lt;&gt;NOR",G9:G9)</f>
        <v>0</v>
      </c>
      <c r="H8" s="168"/>
      <c r="I8" s="168">
        <f>SUM(I9:I9)</f>
        <v>0</v>
      </c>
      <c r="J8" s="168"/>
      <c r="K8" s="168">
        <f>SUM(K9:K9)</f>
        <v>0</v>
      </c>
      <c r="L8" s="168"/>
      <c r="M8" s="168">
        <f>SUM(M9:M9)</f>
        <v>0</v>
      </c>
      <c r="N8" s="168"/>
      <c r="O8" s="168">
        <f>SUM(O9:O9)</f>
        <v>0</v>
      </c>
      <c r="P8" s="168"/>
      <c r="Q8" s="168">
        <f>SUM(Q9:Q9)</f>
        <v>0.02</v>
      </c>
      <c r="R8" s="168"/>
      <c r="S8" s="168"/>
      <c r="T8" s="182"/>
      <c r="U8" s="168">
        <f>SUM(U9:U9)</f>
        <v>4.29</v>
      </c>
      <c r="AE8" t="s">
        <v>145</v>
      </c>
    </row>
    <row r="9" spans="1:60" outlineLevel="1" x14ac:dyDescent="0.2">
      <c r="A9" s="157">
        <v>1</v>
      </c>
      <c r="B9" s="162" t="s">
        <v>146</v>
      </c>
      <c r="C9" s="195" t="s">
        <v>147</v>
      </c>
      <c r="D9" s="164" t="s">
        <v>148</v>
      </c>
      <c r="E9" s="166">
        <v>1</v>
      </c>
      <c r="F9" s="169"/>
      <c r="G9" s="170"/>
      <c r="H9" s="169"/>
      <c r="I9" s="170">
        <f>ROUND(E9*H9,2)</f>
        <v>0</v>
      </c>
      <c r="J9" s="169"/>
      <c r="K9" s="170">
        <f>ROUND(E9*J9,2)</f>
        <v>0</v>
      </c>
      <c r="L9" s="170">
        <v>15</v>
      </c>
      <c r="M9" s="170">
        <f>G9*(1+L9/100)</f>
        <v>0</v>
      </c>
      <c r="N9" s="170">
        <v>0</v>
      </c>
      <c r="O9" s="170">
        <f>ROUND(E9*N9,2)</f>
        <v>0</v>
      </c>
      <c r="P9" s="170">
        <v>1.7000000000000001E-2</v>
      </c>
      <c r="Q9" s="170">
        <f>ROUND(E9*P9,2)</f>
        <v>0.02</v>
      </c>
      <c r="R9" s="170"/>
      <c r="S9" s="170"/>
      <c r="T9" s="171">
        <v>4.2859999999999996</v>
      </c>
      <c r="U9" s="170">
        <f>ROUND(E9*T9,2)</f>
        <v>4.29</v>
      </c>
      <c r="V9" s="156"/>
      <c r="W9" s="156"/>
      <c r="X9" s="156"/>
      <c r="Y9" s="156"/>
      <c r="Z9" s="156"/>
      <c r="AA9" s="156"/>
      <c r="AB9" s="156"/>
      <c r="AC9" s="156"/>
      <c r="AD9" s="156"/>
      <c r="AE9" s="156" t="s">
        <v>149</v>
      </c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</row>
    <row r="10" spans="1:60" x14ac:dyDescent="0.2">
      <c r="A10" s="158" t="s">
        <v>144</v>
      </c>
      <c r="B10" s="163" t="s">
        <v>55</v>
      </c>
      <c r="C10" s="196" t="s">
        <v>56</v>
      </c>
      <c r="D10" s="165"/>
      <c r="E10" s="167"/>
      <c r="F10" s="172"/>
      <c r="G10" s="172">
        <f>SUMIF(AE11:AE18,"&lt;&gt;NOR",G11:G18)</f>
        <v>0</v>
      </c>
      <c r="H10" s="172"/>
      <c r="I10" s="172">
        <f>SUM(I11:I18)</f>
        <v>0</v>
      </c>
      <c r="J10" s="172"/>
      <c r="K10" s="172">
        <f>SUM(K11:K18)</f>
        <v>0</v>
      </c>
      <c r="L10" s="172"/>
      <c r="M10" s="172">
        <f>SUM(M11:M18)</f>
        <v>0</v>
      </c>
      <c r="N10" s="172"/>
      <c r="O10" s="172">
        <f>SUM(O11:O18)</f>
        <v>4.3</v>
      </c>
      <c r="P10" s="172"/>
      <c r="Q10" s="172">
        <f>SUM(Q11:Q18)</f>
        <v>0</v>
      </c>
      <c r="R10" s="172"/>
      <c r="S10" s="172"/>
      <c r="T10" s="173"/>
      <c r="U10" s="172">
        <f>SUM(U11:U18)</f>
        <v>82.609999999999985</v>
      </c>
      <c r="AE10" t="s">
        <v>145</v>
      </c>
    </row>
    <row r="11" spans="1:60" outlineLevel="1" x14ac:dyDescent="0.2">
      <c r="A11" s="157">
        <v>2</v>
      </c>
      <c r="B11" s="162" t="s">
        <v>150</v>
      </c>
      <c r="C11" s="195" t="s">
        <v>151</v>
      </c>
      <c r="D11" s="164" t="s">
        <v>152</v>
      </c>
      <c r="E11" s="166">
        <v>11.5</v>
      </c>
      <c r="F11" s="169"/>
      <c r="G11" s="170">
        <f t="shared" ref="G11:G18" si="0">ROUND(E11*F11,2)</f>
        <v>0</v>
      </c>
      <c r="H11" s="169"/>
      <c r="I11" s="170">
        <f t="shared" ref="I11:I18" si="1">ROUND(E11*H11,2)</f>
        <v>0</v>
      </c>
      <c r="J11" s="169"/>
      <c r="K11" s="170">
        <f t="shared" ref="K11:K18" si="2">ROUND(E11*J11,2)</f>
        <v>0</v>
      </c>
      <c r="L11" s="170">
        <v>15</v>
      </c>
      <c r="M11" s="170">
        <f t="shared" ref="M11:M18" si="3">G11*(1+L11/100)</f>
        <v>0</v>
      </c>
      <c r="N11" s="170">
        <v>0.11141</v>
      </c>
      <c r="O11" s="170">
        <f t="shared" ref="O11:O18" si="4">ROUND(E11*N11,2)</f>
        <v>1.28</v>
      </c>
      <c r="P11" s="170">
        <v>0</v>
      </c>
      <c r="Q11" s="170">
        <f t="shared" ref="Q11:Q18" si="5">ROUND(E11*P11,2)</f>
        <v>0</v>
      </c>
      <c r="R11" s="170"/>
      <c r="S11" s="170"/>
      <c r="T11" s="171">
        <v>0.62324999999999997</v>
      </c>
      <c r="U11" s="170">
        <f t="shared" ref="U11:U18" si="6">ROUND(E11*T11,2)</f>
        <v>7.17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 t="s">
        <v>149</v>
      </c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</row>
    <row r="12" spans="1:60" outlineLevel="1" x14ac:dyDescent="0.2">
      <c r="A12" s="157">
        <v>3</v>
      </c>
      <c r="B12" s="162" t="s">
        <v>153</v>
      </c>
      <c r="C12" s="195" t="s">
        <v>154</v>
      </c>
      <c r="D12" s="164" t="s">
        <v>152</v>
      </c>
      <c r="E12" s="166">
        <v>5</v>
      </c>
      <c r="F12" s="169"/>
      <c r="G12" s="170">
        <f t="shared" si="0"/>
        <v>0</v>
      </c>
      <c r="H12" s="169"/>
      <c r="I12" s="170">
        <f t="shared" si="1"/>
        <v>0</v>
      </c>
      <c r="J12" s="169"/>
      <c r="K12" s="170">
        <f t="shared" si="2"/>
        <v>0</v>
      </c>
      <c r="L12" s="170">
        <v>15</v>
      </c>
      <c r="M12" s="170">
        <f t="shared" si="3"/>
        <v>0</v>
      </c>
      <c r="N12" s="170">
        <v>7.4539999999999995E-2</v>
      </c>
      <c r="O12" s="170">
        <f t="shared" si="4"/>
        <v>0.37</v>
      </c>
      <c r="P12" s="170">
        <v>0</v>
      </c>
      <c r="Q12" s="170">
        <f t="shared" si="5"/>
        <v>0</v>
      </c>
      <c r="R12" s="170"/>
      <c r="S12" s="170"/>
      <c r="T12" s="171">
        <v>0.53500000000000003</v>
      </c>
      <c r="U12" s="170">
        <f t="shared" si="6"/>
        <v>2.68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 t="s">
        <v>149</v>
      </c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</row>
    <row r="13" spans="1:60" ht="22.5" outlineLevel="1" x14ac:dyDescent="0.2">
      <c r="A13" s="157">
        <v>4</v>
      </c>
      <c r="B13" s="162" t="s">
        <v>155</v>
      </c>
      <c r="C13" s="195" t="s">
        <v>156</v>
      </c>
      <c r="D13" s="164" t="s">
        <v>152</v>
      </c>
      <c r="E13" s="166">
        <v>1</v>
      </c>
      <c r="F13" s="169"/>
      <c r="G13" s="170">
        <f t="shared" si="0"/>
        <v>0</v>
      </c>
      <c r="H13" s="169"/>
      <c r="I13" s="170">
        <f t="shared" si="1"/>
        <v>0</v>
      </c>
      <c r="J13" s="169"/>
      <c r="K13" s="170">
        <f t="shared" si="2"/>
        <v>0</v>
      </c>
      <c r="L13" s="170">
        <v>15</v>
      </c>
      <c r="M13" s="170">
        <f t="shared" si="3"/>
        <v>0</v>
      </c>
      <c r="N13" s="170">
        <v>0.14829000000000001</v>
      </c>
      <c r="O13" s="170">
        <f t="shared" si="4"/>
        <v>0.15</v>
      </c>
      <c r="P13" s="170">
        <v>0</v>
      </c>
      <c r="Q13" s="170">
        <f t="shared" si="5"/>
        <v>0</v>
      </c>
      <c r="R13" s="170"/>
      <c r="S13" s="170"/>
      <c r="T13" s="171">
        <v>0.78690000000000004</v>
      </c>
      <c r="U13" s="170">
        <f t="shared" si="6"/>
        <v>0.79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 t="s">
        <v>149</v>
      </c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</row>
    <row r="14" spans="1:60" ht="22.5" outlineLevel="1" x14ac:dyDescent="0.2">
      <c r="A14" s="157">
        <v>5</v>
      </c>
      <c r="B14" s="162" t="s">
        <v>157</v>
      </c>
      <c r="C14" s="195" t="s">
        <v>158</v>
      </c>
      <c r="D14" s="164" t="s">
        <v>152</v>
      </c>
      <c r="E14" s="166">
        <v>13.5</v>
      </c>
      <c r="F14" s="169"/>
      <c r="G14" s="170">
        <f t="shared" si="0"/>
        <v>0</v>
      </c>
      <c r="H14" s="169"/>
      <c r="I14" s="170">
        <f t="shared" si="1"/>
        <v>0</v>
      </c>
      <c r="J14" s="169"/>
      <c r="K14" s="170">
        <f t="shared" si="2"/>
        <v>0</v>
      </c>
      <c r="L14" s="170">
        <v>15</v>
      </c>
      <c r="M14" s="170">
        <f t="shared" si="3"/>
        <v>0</v>
      </c>
      <c r="N14" s="170">
        <v>5.9729999999999998E-2</v>
      </c>
      <c r="O14" s="170">
        <f t="shared" si="4"/>
        <v>0.81</v>
      </c>
      <c r="P14" s="170">
        <v>0</v>
      </c>
      <c r="Q14" s="170">
        <f t="shared" si="5"/>
        <v>0</v>
      </c>
      <c r="R14" s="170"/>
      <c r="S14" s="170"/>
      <c r="T14" s="171">
        <v>1.9810000000000001</v>
      </c>
      <c r="U14" s="170">
        <f t="shared" si="6"/>
        <v>26.74</v>
      </c>
      <c r="V14" s="156"/>
      <c r="W14" s="156"/>
      <c r="X14" s="156"/>
      <c r="Y14" s="156"/>
      <c r="Z14" s="156"/>
      <c r="AA14" s="156"/>
      <c r="AB14" s="156"/>
      <c r="AC14" s="156"/>
      <c r="AD14" s="156"/>
      <c r="AE14" s="156" t="s">
        <v>149</v>
      </c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</row>
    <row r="15" spans="1:60" ht="22.5" outlineLevel="1" x14ac:dyDescent="0.2">
      <c r="A15" s="157">
        <v>6</v>
      </c>
      <c r="B15" s="162" t="s">
        <v>159</v>
      </c>
      <c r="C15" s="195" t="s">
        <v>160</v>
      </c>
      <c r="D15" s="164" t="s">
        <v>152</v>
      </c>
      <c r="E15" s="166">
        <v>19.5</v>
      </c>
      <c r="F15" s="169"/>
      <c r="G15" s="170">
        <f t="shared" si="0"/>
        <v>0</v>
      </c>
      <c r="H15" s="169"/>
      <c r="I15" s="170">
        <f t="shared" si="1"/>
        <v>0</v>
      </c>
      <c r="J15" s="169"/>
      <c r="K15" s="170">
        <f t="shared" si="2"/>
        <v>0</v>
      </c>
      <c r="L15" s="170">
        <v>15</v>
      </c>
      <c r="M15" s="170">
        <f t="shared" si="3"/>
        <v>0</v>
      </c>
      <c r="N15" s="170">
        <v>2.2040000000000001E-2</v>
      </c>
      <c r="O15" s="170">
        <f t="shared" si="4"/>
        <v>0.43</v>
      </c>
      <c r="P15" s="170">
        <v>0</v>
      </c>
      <c r="Q15" s="170">
        <f t="shared" si="5"/>
        <v>0</v>
      </c>
      <c r="R15" s="170"/>
      <c r="S15" s="170"/>
      <c r="T15" s="171">
        <v>1.33114</v>
      </c>
      <c r="U15" s="170">
        <f t="shared" si="6"/>
        <v>25.96</v>
      </c>
      <c r="V15" s="156"/>
      <c r="W15" s="156"/>
      <c r="X15" s="156"/>
      <c r="Y15" s="156"/>
      <c r="Z15" s="156"/>
      <c r="AA15" s="156"/>
      <c r="AB15" s="156"/>
      <c r="AC15" s="156"/>
      <c r="AD15" s="156"/>
      <c r="AE15" s="156" t="s">
        <v>149</v>
      </c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</row>
    <row r="16" spans="1:60" ht="22.5" outlineLevel="1" x14ac:dyDescent="0.2">
      <c r="A16" s="157">
        <v>7</v>
      </c>
      <c r="B16" s="162" t="s">
        <v>161</v>
      </c>
      <c r="C16" s="195" t="s">
        <v>162</v>
      </c>
      <c r="D16" s="164" t="s">
        <v>152</v>
      </c>
      <c r="E16" s="166">
        <v>5</v>
      </c>
      <c r="F16" s="169"/>
      <c r="G16" s="170">
        <f t="shared" si="0"/>
        <v>0</v>
      </c>
      <c r="H16" s="169"/>
      <c r="I16" s="170">
        <f t="shared" si="1"/>
        <v>0</v>
      </c>
      <c r="J16" s="169"/>
      <c r="K16" s="170">
        <f t="shared" si="2"/>
        <v>0</v>
      </c>
      <c r="L16" s="170">
        <v>15</v>
      </c>
      <c r="M16" s="170">
        <f t="shared" si="3"/>
        <v>0</v>
      </c>
      <c r="N16" s="170">
        <v>2.017E-2</v>
      </c>
      <c r="O16" s="170">
        <f t="shared" si="4"/>
        <v>0.1</v>
      </c>
      <c r="P16" s="170">
        <v>0</v>
      </c>
      <c r="Q16" s="170">
        <f t="shared" si="5"/>
        <v>0</v>
      </c>
      <c r="R16" s="170"/>
      <c r="S16" s="170"/>
      <c r="T16" s="171">
        <v>1.0109999999999999</v>
      </c>
      <c r="U16" s="170">
        <f t="shared" si="6"/>
        <v>5.0599999999999996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 t="s">
        <v>149</v>
      </c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</row>
    <row r="17" spans="1:60" outlineLevel="1" x14ac:dyDescent="0.2">
      <c r="A17" s="157">
        <v>8</v>
      </c>
      <c r="B17" s="162" t="s">
        <v>163</v>
      </c>
      <c r="C17" s="195" t="s">
        <v>164</v>
      </c>
      <c r="D17" s="164" t="s">
        <v>148</v>
      </c>
      <c r="E17" s="166">
        <v>7</v>
      </c>
      <c r="F17" s="169"/>
      <c r="G17" s="170">
        <f t="shared" si="0"/>
        <v>0</v>
      </c>
      <c r="H17" s="169"/>
      <c r="I17" s="170">
        <f t="shared" si="1"/>
        <v>0</v>
      </c>
      <c r="J17" s="169"/>
      <c r="K17" s="170">
        <f t="shared" si="2"/>
        <v>0</v>
      </c>
      <c r="L17" s="170">
        <v>15</v>
      </c>
      <c r="M17" s="170">
        <f t="shared" si="3"/>
        <v>0</v>
      </c>
      <c r="N17" s="170">
        <v>6.8849999999999995E-2</v>
      </c>
      <c r="O17" s="170">
        <f t="shared" si="4"/>
        <v>0.48</v>
      </c>
      <c r="P17" s="170">
        <v>0</v>
      </c>
      <c r="Q17" s="170">
        <f t="shared" si="5"/>
        <v>0</v>
      </c>
      <c r="R17" s="170"/>
      <c r="S17" s="170"/>
      <c r="T17" s="171">
        <v>0.97499999999999998</v>
      </c>
      <c r="U17" s="170">
        <f t="shared" si="6"/>
        <v>6.83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 t="s">
        <v>149</v>
      </c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</row>
    <row r="18" spans="1:60" outlineLevel="1" x14ac:dyDescent="0.2">
      <c r="A18" s="157">
        <v>9</v>
      </c>
      <c r="B18" s="162" t="s">
        <v>165</v>
      </c>
      <c r="C18" s="195" t="s">
        <v>166</v>
      </c>
      <c r="D18" s="164" t="s">
        <v>152</v>
      </c>
      <c r="E18" s="166">
        <v>18</v>
      </c>
      <c r="F18" s="169"/>
      <c r="G18" s="170">
        <f t="shared" si="0"/>
        <v>0</v>
      </c>
      <c r="H18" s="169"/>
      <c r="I18" s="170">
        <f t="shared" si="1"/>
        <v>0</v>
      </c>
      <c r="J18" s="169"/>
      <c r="K18" s="170">
        <f t="shared" si="2"/>
        <v>0</v>
      </c>
      <c r="L18" s="170">
        <v>15</v>
      </c>
      <c r="M18" s="170">
        <f t="shared" si="3"/>
        <v>0</v>
      </c>
      <c r="N18" s="170">
        <v>3.7670000000000002E-2</v>
      </c>
      <c r="O18" s="170">
        <f t="shared" si="4"/>
        <v>0.68</v>
      </c>
      <c r="P18" s="170">
        <v>0</v>
      </c>
      <c r="Q18" s="170">
        <f t="shared" si="5"/>
        <v>0</v>
      </c>
      <c r="R18" s="170"/>
      <c r="S18" s="170"/>
      <c r="T18" s="171">
        <v>0.41</v>
      </c>
      <c r="U18" s="170">
        <f t="shared" si="6"/>
        <v>7.38</v>
      </c>
      <c r="V18" s="156"/>
      <c r="W18" s="156"/>
      <c r="X18" s="156"/>
      <c r="Y18" s="156"/>
      <c r="Z18" s="156"/>
      <c r="AA18" s="156"/>
      <c r="AB18" s="156"/>
      <c r="AC18" s="156"/>
      <c r="AD18" s="156"/>
      <c r="AE18" s="156" t="s">
        <v>149</v>
      </c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</row>
    <row r="19" spans="1:60" x14ac:dyDescent="0.2">
      <c r="A19" s="158" t="s">
        <v>144</v>
      </c>
      <c r="B19" s="163" t="s">
        <v>57</v>
      </c>
      <c r="C19" s="196" t="s">
        <v>58</v>
      </c>
      <c r="D19" s="165"/>
      <c r="E19" s="167"/>
      <c r="F19" s="172"/>
      <c r="G19" s="172">
        <f>SUMIF(AE20:AE20,"&lt;&gt;NOR",G20:G20)</f>
        <v>0</v>
      </c>
      <c r="H19" s="172"/>
      <c r="I19" s="172">
        <f>SUM(I20:I20)</f>
        <v>0</v>
      </c>
      <c r="J19" s="172"/>
      <c r="K19" s="172">
        <f>SUM(K20:K20)</f>
        <v>0</v>
      </c>
      <c r="L19" s="172"/>
      <c r="M19" s="172">
        <f>SUM(M20:M20)</f>
        <v>0</v>
      </c>
      <c r="N19" s="172"/>
      <c r="O19" s="172">
        <f>SUM(O20:O20)</f>
        <v>0.32</v>
      </c>
      <c r="P19" s="172"/>
      <c r="Q19" s="172">
        <f>SUM(Q20:Q20)</f>
        <v>0</v>
      </c>
      <c r="R19" s="172"/>
      <c r="S19" s="172"/>
      <c r="T19" s="173"/>
      <c r="U19" s="172">
        <f>SUM(U20:U20)</f>
        <v>8.4600000000000009</v>
      </c>
      <c r="AE19" t="s">
        <v>145</v>
      </c>
    </row>
    <row r="20" spans="1:60" ht="22.5" outlineLevel="1" x14ac:dyDescent="0.2">
      <c r="A20" s="157">
        <v>10</v>
      </c>
      <c r="B20" s="162" t="s">
        <v>167</v>
      </c>
      <c r="C20" s="195" t="s">
        <v>168</v>
      </c>
      <c r="D20" s="164" t="s">
        <v>152</v>
      </c>
      <c r="E20" s="166">
        <v>15</v>
      </c>
      <c r="F20" s="169"/>
      <c r="G20" s="170">
        <f>ROUND(E20*F20,2)</f>
        <v>0</v>
      </c>
      <c r="H20" s="169"/>
      <c r="I20" s="170">
        <f>ROUND(E20*H20,2)</f>
        <v>0</v>
      </c>
      <c r="J20" s="169"/>
      <c r="K20" s="170">
        <f>ROUND(E20*J20,2)</f>
        <v>0</v>
      </c>
      <c r="L20" s="170">
        <v>15</v>
      </c>
      <c r="M20" s="170">
        <f>G20*(1+L20/100)</f>
        <v>0</v>
      </c>
      <c r="N20" s="170">
        <v>2.1409999999999998E-2</v>
      </c>
      <c r="O20" s="170">
        <f>ROUND(E20*N20,2)</f>
        <v>0.32</v>
      </c>
      <c r="P20" s="170">
        <v>0</v>
      </c>
      <c r="Q20" s="170">
        <f>ROUND(E20*P20,2)</f>
        <v>0</v>
      </c>
      <c r="R20" s="170"/>
      <c r="S20" s="170"/>
      <c r="T20" s="171">
        <v>0.56394999999999995</v>
      </c>
      <c r="U20" s="170">
        <f>ROUND(E20*T20,2)</f>
        <v>8.4600000000000009</v>
      </c>
      <c r="V20" s="156"/>
      <c r="W20" s="156"/>
      <c r="X20" s="156"/>
      <c r="Y20" s="156"/>
      <c r="Z20" s="156"/>
      <c r="AA20" s="156"/>
      <c r="AB20" s="156"/>
      <c r="AC20" s="156"/>
      <c r="AD20" s="156"/>
      <c r="AE20" s="156" t="s">
        <v>149</v>
      </c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</row>
    <row r="21" spans="1:60" x14ac:dyDescent="0.2">
      <c r="A21" s="158" t="s">
        <v>144</v>
      </c>
      <c r="B21" s="163" t="s">
        <v>59</v>
      </c>
      <c r="C21" s="196" t="s">
        <v>60</v>
      </c>
      <c r="D21" s="165"/>
      <c r="E21" s="167"/>
      <c r="F21" s="172"/>
      <c r="G21" s="172">
        <f>SUMIF(AE22:AE24,"&lt;&gt;NOR",G22:G24)</f>
        <v>0</v>
      </c>
      <c r="H21" s="172"/>
      <c r="I21" s="172">
        <f>SUM(I22:I24)</f>
        <v>0</v>
      </c>
      <c r="J21" s="172"/>
      <c r="K21" s="172">
        <f>SUM(K22:K24)</f>
        <v>0</v>
      </c>
      <c r="L21" s="172"/>
      <c r="M21" s="172">
        <f>SUM(M22:M24)</f>
        <v>0</v>
      </c>
      <c r="N21" s="172"/>
      <c r="O21" s="172">
        <f>SUM(O22:O24)</f>
        <v>1.04</v>
      </c>
      <c r="P21" s="172"/>
      <c r="Q21" s="172">
        <f>SUM(Q22:Q24)</f>
        <v>0.67999999999999994</v>
      </c>
      <c r="R21" s="172"/>
      <c r="S21" s="172"/>
      <c r="T21" s="173"/>
      <c r="U21" s="172">
        <f>SUM(U22:U24)</f>
        <v>32.950000000000003</v>
      </c>
      <c r="AE21" t="s">
        <v>145</v>
      </c>
    </row>
    <row r="22" spans="1:60" outlineLevel="1" x14ac:dyDescent="0.2">
      <c r="A22" s="157">
        <v>11</v>
      </c>
      <c r="B22" s="162" t="s">
        <v>169</v>
      </c>
      <c r="C22" s="195" t="s">
        <v>170</v>
      </c>
      <c r="D22" s="164" t="s">
        <v>152</v>
      </c>
      <c r="E22" s="166">
        <v>15</v>
      </c>
      <c r="F22" s="169"/>
      <c r="G22" s="170">
        <f>ROUND(E22*F22,2)</f>
        <v>0</v>
      </c>
      <c r="H22" s="169"/>
      <c r="I22" s="170">
        <f>ROUND(E22*H22,2)</f>
        <v>0</v>
      </c>
      <c r="J22" s="169"/>
      <c r="K22" s="170">
        <f>ROUND(E22*J22,2)</f>
        <v>0</v>
      </c>
      <c r="L22" s="170">
        <v>15</v>
      </c>
      <c r="M22" s="170">
        <f>G22*(1+L22/100)</f>
        <v>0</v>
      </c>
      <c r="N22" s="170">
        <v>2.8680000000000001E-2</v>
      </c>
      <c r="O22" s="170">
        <f>ROUND(E22*N22,2)</f>
        <v>0.43</v>
      </c>
      <c r="P22" s="170">
        <v>0.02</v>
      </c>
      <c r="Q22" s="170">
        <f>ROUND(E22*P22,2)</f>
        <v>0.3</v>
      </c>
      <c r="R22" s="170"/>
      <c r="S22" s="170"/>
      <c r="T22" s="171">
        <v>0.92717000000000005</v>
      </c>
      <c r="U22" s="170">
        <f>ROUND(E22*T22,2)</f>
        <v>13.91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 t="s">
        <v>171</v>
      </c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</row>
    <row r="23" spans="1:60" ht="33.75" outlineLevel="1" x14ac:dyDescent="0.2">
      <c r="A23" s="157">
        <v>12</v>
      </c>
      <c r="B23" s="162" t="s">
        <v>172</v>
      </c>
      <c r="C23" s="195" t="s">
        <v>173</v>
      </c>
      <c r="D23" s="164" t="s">
        <v>174</v>
      </c>
      <c r="E23" s="166">
        <v>1</v>
      </c>
      <c r="F23" s="169"/>
      <c r="G23" s="170">
        <f>ROUND(E23*F23,2)</f>
        <v>0</v>
      </c>
      <c r="H23" s="169"/>
      <c r="I23" s="170">
        <f>ROUND(E23*H23,2)</f>
        <v>0</v>
      </c>
      <c r="J23" s="169"/>
      <c r="K23" s="170">
        <f>ROUND(E23*J23,2)</f>
        <v>0</v>
      </c>
      <c r="L23" s="170">
        <v>15</v>
      </c>
      <c r="M23" s="170">
        <f>G23*(1+L23/100)</f>
        <v>0</v>
      </c>
      <c r="N23" s="170">
        <v>8.9999999999999993E-3</v>
      </c>
      <c r="O23" s="170">
        <f>ROUND(E23*N23,2)</f>
        <v>0.01</v>
      </c>
      <c r="P23" s="170">
        <v>0</v>
      </c>
      <c r="Q23" s="170">
        <f>ROUND(E23*P23,2)</f>
        <v>0</v>
      </c>
      <c r="R23" s="170"/>
      <c r="S23" s="170"/>
      <c r="T23" s="171">
        <v>0</v>
      </c>
      <c r="U23" s="170">
        <f>ROUND(E23*T23,2)</f>
        <v>0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 t="s">
        <v>175</v>
      </c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</row>
    <row r="24" spans="1:60" ht="22.5" outlineLevel="1" x14ac:dyDescent="0.2">
      <c r="A24" s="157">
        <v>13</v>
      </c>
      <c r="B24" s="162" t="s">
        <v>176</v>
      </c>
      <c r="C24" s="195" t="s">
        <v>177</v>
      </c>
      <c r="D24" s="164" t="s">
        <v>152</v>
      </c>
      <c r="E24" s="166">
        <v>19</v>
      </c>
      <c r="F24" s="169"/>
      <c r="G24" s="170">
        <f>ROUND(E24*F24,2)</f>
        <v>0</v>
      </c>
      <c r="H24" s="169"/>
      <c r="I24" s="170">
        <f>ROUND(E24*H24,2)</f>
        <v>0</v>
      </c>
      <c r="J24" s="169"/>
      <c r="K24" s="170">
        <f>ROUND(E24*J24,2)</f>
        <v>0</v>
      </c>
      <c r="L24" s="170">
        <v>15</v>
      </c>
      <c r="M24" s="170">
        <f>G24*(1+L24/100)</f>
        <v>0</v>
      </c>
      <c r="N24" s="170">
        <v>3.1759999999999997E-2</v>
      </c>
      <c r="O24" s="170">
        <f>ROUND(E24*N24,2)</f>
        <v>0.6</v>
      </c>
      <c r="P24" s="170">
        <v>0.02</v>
      </c>
      <c r="Q24" s="170">
        <f>ROUND(E24*P24,2)</f>
        <v>0.38</v>
      </c>
      <c r="R24" s="170"/>
      <c r="S24" s="170"/>
      <c r="T24" s="171">
        <v>1.0021100000000001</v>
      </c>
      <c r="U24" s="170">
        <f>ROUND(E24*T24,2)</f>
        <v>19.04</v>
      </c>
      <c r="V24" s="156"/>
      <c r="W24" s="156"/>
      <c r="X24" s="156"/>
      <c r="Y24" s="156"/>
      <c r="Z24" s="156"/>
      <c r="AA24" s="156"/>
      <c r="AB24" s="156"/>
      <c r="AC24" s="156"/>
      <c r="AD24" s="156"/>
      <c r="AE24" s="156" t="s">
        <v>171</v>
      </c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</row>
    <row r="25" spans="1:60" x14ac:dyDescent="0.2">
      <c r="A25" s="158" t="s">
        <v>144</v>
      </c>
      <c r="B25" s="163" t="s">
        <v>61</v>
      </c>
      <c r="C25" s="196" t="s">
        <v>62</v>
      </c>
      <c r="D25" s="165"/>
      <c r="E25" s="167"/>
      <c r="F25" s="172"/>
      <c r="G25" s="172">
        <f>SUMIF(AE26:AE28,"&lt;&gt;NOR",G26:G28)</f>
        <v>0</v>
      </c>
      <c r="H25" s="172"/>
      <c r="I25" s="172">
        <f>SUM(I26:I28)</f>
        <v>0</v>
      </c>
      <c r="J25" s="172"/>
      <c r="K25" s="172">
        <f>SUM(K26:K28)</f>
        <v>0</v>
      </c>
      <c r="L25" s="172"/>
      <c r="M25" s="172">
        <f>SUM(M26:M28)</f>
        <v>0</v>
      </c>
      <c r="N25" s="172"/>
      <c r="O25" s="172">
        <f>SUM(O26:O28)</f>
        <v>0.08</v>
      </c>
      <c r="P25" s="172"/>
      <c r="Q25" s="172">
        <f>SUM(Q26:Q28)</f>
        <v>0</v>
      </c>
      <c r="R25" s="172"/>
      <c r="S25" s="172"/>
      <c r="T25" s="173"/>
      <c r="U25" s="172">
        <f>SUM(U26:U28)</f>
        <v>4.97</v>
      </c>
      <c r="AE25" t="s">
        <v>145</v>
      </c>
    </row>
    <row r="26" spans="1:60" ht="22.5" outlineLevel="1" x14ac:dyDescent="0.2">
      <c r="A26" s="157">
        <v>14</v>
      </c>
      <c r="B26" s="162" t="s">
        <v>178</v>
      </c>
      <c r="C26" s="195" t="s">
        <v>179</v>
      </c>
      <c r="D26" s="164" t="s">
        <v>152</v>
      </c>
      <c r="E26" s="166">
        <v>3</v>
      </c>
      <c r="F26" s="169"/>
      <c r="G26" s="170">
        <f>ROUND(E26*F26,2)</f>
        <v>0</v>
      </c>
      <c r="H26" s="169"/>
      <c r="I26" s="170">
        <f>ROUND(E26*H26,2)</f>
        <v>0</v>
      </c>
      <c r="J26" s="169"/>
      <c r="K26" s="170">
        <f>ROUND(E26*J26,2)</f>
        <v>0</v>
      </c>
      <c r="L26" s="170">
        <v>15</v>
      </c>
      <c r="M26" s="170">
        <f>G26*(1+L26/100)</f>
        <v>0</v>
      </c>
      <c r="N26" s="170">
        <v>2.725E-2</v>
      </c>
      <c r="O26" s="170">
        <f>ROUND(E26*N26,2)</f>
        <v>0.08</v>
      </c>
      <c r="P26" s="170">
        <v>0</v>
      </c>
      <c r="Q26" s="170">
        <f>ROUND(E26*P26,2)</f>
        <v>0</v>
      </c>
      <c r="R26" s="170"/>
      <c r="S26" s="170"/>
      <c r="T26" s="171">
        <v>1.655</v>
      </c>
      <c r="U26" s="170">
        <f>ROUND(E26*T26,2)</f>
        <v>4.97</v>
      </c>
      <c r="V26" s="156"/>
      <c r="W26" s="156"/>
      <c r="X26" s="156"/>
      <c r="Y26" s="156"/>
      <c r="Z26" s="156"/>
      <c r="AA26" s="156"/>
      <c r="AB26" s="156"/>
      <c r="AC26" s="156"/>
      <c r="AD26" s="156"/>
      <c r="AE26" s="156" t="s">
        <v>171</v>
      </c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</row>
    <row r="27" spans="1:60" ht="22.5" outlineLevel="1" x14ac:dyDescent="0.2">
      <c r="A27" s="157">
        <v>15</v>
      </c>
      <c r="B27" s="162" t="s">
        <v>180</v>
      </c>
      <c r="C27" s="195" t="s">
        <v>181</v>
      </c>
      <c r="D27" s="164" t="s">
        <v>174</v>
      </c>
      <c r="E27" s="166">
        <v>1</v>
      </c>
      <c r="F27" s="169"/>
      <c r="G27" s="170">
        <f>ROUND(E27*F27,2)</f>
        <v>0</v>
      </c>
      <c r="H27" s="169"/>
      <c r="I27" s="170">
        <f>ROUND(E27*H27,2)</f>
        <v>0</v>
      </c>
      <c r="J27" s="169"/>
      <c r="K27" s="170">
        <f>ROUND(E27*J27,2)</f>
        <v>0</v>
      </c>
      <c r="L27" s="170">
        <v>15</v>
      </c>
      <c r="M27" s="170">
        <f>G27*(1+L27/100)</f>
        <v>0</v>
      </c>
      <c r="N27" s="170">
        <v>2.3000000000000001E-4</v>
      </c>
      <c r="O27" s="170">
        <f>ROUND(E27*N27,2)</f>
        <v>0</v>
      </c>
      <c r="P27" s="170">
        <v>0</v>
      </c>
      <c r="Q27" s="170">
        <f>ROUND(E27*P27,2)</f>
        <v>0</v>
      </c>
      <c r="R27" s="170"/>
      <c r="S27" s="170"/>
      <c r="T27" s="171">
        <v>0</v>
      </c>
      <c r="U27" s="170">
        <f>ROUND(E27*T27,2)</f>
        <v>0</v>
      </c>
      <c r="V27" s="156"/>
      <c r="W27" s="156"/>
      <c r="X27" s="156"/>
      <c r="Y27" s="156"/>
      <c r="Z27" s="156"/>
      <c r="AA27" s="156"/>
      <c r="AB27" s="156"/>
      <c r="AC27" s="156"/>
      <c r="AD27" s="156"/>
      <c r="AE27" s="156" t="s">
        <v>175</v>
      </c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</row>
    <row r="28" spans="1:60" ht="22.5" outlineLevel="1" x14ac:dyDescent="0.2">
      <c r="A28" s="157">
        <v>16</v>
      </c>
      <c r="B28" s="162" t="s">
        <v>182</v>
      </c>
      <c r="C28" s="195" t="s">
        <v>183</v>
      </c>
      <c r="D28" s="164" t="s">
        <v>174</v>
      </c>
      <c r="E28" s="166">
        <v>1</v>
      </c>
      <c r="F28" s="169"/>
      <c r="G28" s="170">
        <f>ROUND(E28*F28,2)</f>
        <v>0</v>
      </c>
      <c r="H28" s="169"/>
      <c r="I28" s="170">
        <f>ROUND(E28*H28,2)</f>
        <v>0</v>
      </c>
      <c r="J28" s="169"/>
      <c r="K28" s="170">
        <f>ROUND(E28*J28,2)</f>
        <v>0</v>
      </c>
      <c r="L28" s="170">
        <v>15</v>
      </c>
      <c r="M28" s="170">
        <f>G28*(1+L28/100)</f>
        <v>0</v>
      </c>
      <c r="N28" s="170">
        <v>2.7499999999999998E-3</v>
      </c>
      <c r="O28" s="170">
        <f>ROUND(E28*N28,2)</f>
        <v>0</v>
      </c>
      <c r="P28" s="170">
        <v>0</v>
      </c>
      <c r="Q28" s="170">
        <f>ROUND(E28*P28,2)</f>
        <v>0</v>
      </c>
      <c r="R28" s="170"/>
      <c r="S28" s="170"/>
      <c r="T28" s="171">
        <v>0</v>
      </c>
      <c r="U28" s="170">
        <f>ROUND(E28*T28,2)</f>
        <v>0</v>
      </c>
      <c r="V28" s="156"/>
      <c r="W28" s="156"/>
      <c r="X28" s="156"/>
      <c r="Y28" s="156"/>
      <c r="Z28" s="156"/>
      <c r="AA28" s="156"/>
      <c r="AB28" s="156"/>
      <c r="AC28" s="156"/>
      <c r="AD28" s="156"/>
      <c r="AE28" s="156" t="s">
        <v>175</v>
      </c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</row>
    <row r="29" spans="1:60" x14ac:dyDescent="0.2">
      <c r="A29" s="158" t="s">
        <v>144</v>
      </c>
      <c r="B29" s="163" t="s">
        <v>63</v>
      </c>
      <c r="C29" s="196" t="s">
        <v>64</v>
      </c>
      <c r="D29" s="165"/>
      <c r="E29" s="167"/>
      <c r="F29" s="172"/>
      <c r="G29" s="172">
        <f>SUMIF(AE30:AE32,"&lt;&gt;NOR",G30:G32)</f>
        <v>0</v>
      </c>
      <c r="H29" s="172"/>
      <c r="I29" s="172">
        <f>SUM(I30:I32)</f>
        <v>0</v>
      </c>
      <c r="J29" s="172"/>
      <c r="K29" s="172">
        <f>SUM(K30:K32)</f>
        <v>0</v>
      </c>
      <c r="L29" s="172"/>
      <c r="M29" s="172">
        <f>SUM(M30:M32)</f>
        <v>0</v>
      </c>
      <c r="N29" s="172"/>
      <c r="O29" s="172">
        <f>SUM(O30:O32)</f>
        <v>0.72</v>
      </c>
      <c r="P29" s="172"/>
      <c r="Q29" s="172">
        <f>SUM(Q30:Q32)</f>
        <v>19.670000000000002</v>
      </c>
      <c r="R29" s="172"/>
      <c r="S29" s="172"/>
      <c r="T29" s="173"/>
      <c r="U29" s="172">
        <f>SUM(U30:U32)</f>
        <v>101.18</v>
      </c>
      <c r="AE29" t="s">
        <v>145</v>
      </c>
    </row>
    <row r="30" spans="1:60" outlineLevel="1" x14ac:dyDescent="0.2">
      <c r="A30" s="157">
        <v>17</v>
      </c>
      <c r="B30" s="162" t="s">
        <v>184</v>
      </c>
      <c r="C30" s="195" t="s">
        <v>185</v>
      </c>
      <c r="D30" s="164" t="s">
        <v>152</v>
      </c>
      <c r="E30" s="166">
        <v>66</v>
      </c>
      <c r="F30" s="169"/>
      <c r="G30" s="170">
        <f>ROUND(E30*F30,2)</f>
        <v>0</v>
      </c>
      <c r="H30" s="169"/>
      <c r="I30" s="170">
        <f>ROUND(E30*H30,2)</f>
        <v>0</v>
      </c>
      <c r="J30" s="169"/>
      <c r="K30" s="170">
        <f>ROUND(E30*J30,2)</f>
        <v>0</v>
      </c>
      <c r="L30" s="170">
        <v>15</v>
      </c>
      <c r="M30" s="170">
        <f>G30*(1+L30/100)</f>
        <v>0</v>
      </c>
      <c r="N30" s="170">
        <v>0</v>
      </c>
      <c r="O30" s="170">
        <f>ROUND(E30*N30,2)</f>
        <v>0</v>
      </c>
      <c r="P30" s="170">
        <v>0.29799999999999999</v>
      </c>
      <c r="Q30" s="170">
        <f>ROUND(E30*P30,2)</f>
        <v>19.670000000000002</v>
      </c>
      <c r="R30" s="170"/>
      <c r="S30" s="170"/>
      <c r="T30" s="171">
        <v>1.2551300000000001</v>
      </c>
      <c r="U30" s="170">
        <f>ROUND(E30*T30,2)</f>
        <v>82.84</v>
      </c>
      <c r="V30" s="156"/>
      <c r="W30" s="156"/>
      <c r="X30" s="156"/>
      <c r="Y30" s="156"/>
      <c r="Z30" s="156"/>
      <c r="AA30" s="156"/>
      <c r="AB30" s="156"/>
      <c r="AC30" s="156"/>
      <c r="AD30" s="156"/>
      <c r="AE30" s="156" t="s">
        <v>171</v>
      </c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</row>
    <row r="31" spans="1:60" ht="22.5" outlineLevel="1" x14ac:dyDescent="0.2">
      <c r="A31" s="157">
        <v>18</v>
      </c>
      <c r="B31" s="162" t="s">
        <v>186</v>
      </c>
      <c r="C31" s="195" t="s">
        <v>187</v>
      </c>
      <c r="D31" s="164" t="s">
        <v>188</v>
      </c>
      <c r="E31" s="166">
        <v>3.5</v>
      </c>
      <c r="F31" s="169"/>
      <c r="G31" s="170">
        <f>ROUND(E31*F31,2)</f>
        <v>0</v>
      </c>
      <c r="H31" s="169"/>
      <c r="I31" s="170">
        <f>ROUND(E31*H31,2)</f>
        <v>0</v>
      </c>
      <c r="J31" s="169"/>
      <c r="K31" s="170">
        <f>ROUND(E31*J31,2)</f>
        <v>0</v>
      </c>
      <c r="L31" s="170">
        <v>15</v>
      </c>
      <c r="M31" s="170">
        <f>G31*(1+L31/100)</f>
        <v>0</v>
      </c>
      <c r="N31" s="170">
        <v>0.20702000000000001</v>
      </c>
      <c r="O31" s="170">
        <f>ROUND(E31*N31,2)</f>
        <v>0.72</v>
      </c>
      <c r="P31" s="170">
        <v>0</v>
      </c>
      <c r="Q31" s="170">
        <f>ROUND(E31*P31,2)</f>
        <v>0</v>
      </c>
      <c r="R31" s="170"/>
      <c r="S31" s="170"/>
      <c r="T31" s="171">
        <v>5.24</v>
      </c>
      <c r="U31" s="170">
        <f>ROUND(E31*T31,2)</f>
        <v>18.34</v>
      </c>
      <c r="V31" s="156"/>
      <c r="W31" s="156"/>
      <c r="X31" s="156"/>
      <c r="Y31" s="156"/>
      <c r="Z31" s="156"/>
      <c r="AA31" s="156"/>
      <c r="AB31" s="156"/>
      <c r="AC31" s="156"/>
      <c r="AD31" s="156"/>
      <c r="AE31" s="156" t="s">
        <v>149</v>
      </c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</row>
    <row r="32" spans="1:60" outlineLevel="1" x14ac:dyDescent="0.2">
      <c r="A32" s="157">
        <v>19</v>
      </c>
      <c r="B32" s="162" t="s">
        <v>189</v>
      </c>
      <c r="C32" s="195" t="s">
        <v>190</v>
      </c>
      <c r="D32" s="164" t="s">
        <v>152</v>
      </c>
      <c r="E32" s="166">
        <v>62</v>
      </c>
      <c r="F32" s="169"/>
      <c r="G32" s="170">
        <f>ROUND(E32*F32,2)</f>
        <v>0</v>
      </c>
      <c r="H32" s="169"/>
      <c r="I32" s="170">
        <f>ROUND(E32*H32,2)</f>
        <v>0</v>
      </c>
      <c r="J32" s="169"/>
      <c r="K32" s="170">
        <f>ROUND(E32*J32,2)</f>
        <v>0</v>
      </c>
      <c r="L32" s="170">
        <v>15</v>
      </c>
      <c r="M32" s="170">
        <f>G32*(1+L32/100)</f>
        <v>0</v>
      </c>
      <c r="N32" s="170">
        <v>2.0000000000000002E-5</v>
      </c>
      <c r="O32" s="170">
        <f>ROUND(E32*N32,2)</f>
        <v>0</v>
      </c>
      <c r="P32" s="170">
        <v>0</v>
      </c>
      <c r="Q32" s="170">
        <f>ROUND(E32*P32,2)</f>
        <v>0</v>
      </c>
      <c r="R32" s="170"/>
      <c r="S32" s="170"/>
      <c r="T32" s="171">
        <v>0</v>
      </c>
      <c r="U32" s="170">
        <f>ROUND(E32*T32,2)</f>
        <v>0</v>
      </c>
      <c r="V32" s="156"/>
      <c r="W32" s="156"/>
      <c r="X32" s="156"/>
      <c r="Y32" s="156"/>
      <c r="Z32" s="156"/>
      <c r="AA32" s="156"/>
      <c r="AB32" s="156"/>
      <c r="AC32" s="156"/>
      <c r="AD32" s="156"/>
      <c r="AE32" s="156" t="s">
        <v>175</v>
      </c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</row>
    <row r="33" spans="1:60" x14ac:dyDescent="0.2">
      <c r="A33" s="158" t="s">
        <v>144</v>
      </c>
      <c r="B33" s="163" t="s">
        <v>65</v>
      </c>
      <c r="C33" s="196" t="s">
        <v>66</v>
      </c>
      <c r="D33" s="165"/>
      <c r="E33" s="167"/>
      <c r="F33" s="172"/>
      <c r="G33" s="172">
        <f>SUMIF(AE34:AE38,"&lt;&gt;NOR",G34:G38)</f>
        <v>0</v>
      </c>
      <c r="H33" s="172"/>
      <c r="I33" s="172">
        <f>SUM(I34:I38)</f>
        <v>0</v>
      </c>
      <c r="J33" s="172"/>
      <c r="K33" s="172">
        <f>SUM(K34:K38)</f>
        <v>0</v>
      </c>
      <c r="L33" s="172"/>
      <c r="M33" s="172">
        <f>SUM(M34:M38)</f>
        <v>0</v>
      </c>
      <c r="N33" s="172"/>
      <c r="O33" s="172">
        <f>SUM(O34:O38)</f>
        <v>3.75</v>
      </c>
      <c r="P33" s="172"/>
      <c r="Q33" s="172">
        <f>SUM(Q34:Q38)</f>
        <v>2.97</v>
      </c>
      <c r="R33" s="172"/>
      <c r="S33" s="172"/>
      <c r="T33" s="173"/>
      <c r="U33" s="172">
        <f>SUM(U34:U38)</f>
        <v>68.52</v>
      </c>
      <c r="AE33" t="s">
        <v>145</v>
      </c>
    </row>
    <row r="34" spans="1:60" ht="22.5" outlineLevel="1" x14ac:dyDescent="0.2">
      <c r="A34" s="157">
        <v>20</v>
      </c>
      <c r="B34" s="162" t="s">
        <v>191</v>
      </c>
      <c r="C34" s="195" t="s">
        <v>192</v>
      </c>
      <c r="D34" s="164" t="s">
        <v>174</v>
      </c>
      <c r="E34" s="166">
        <v>2</v>
      </c>
      <c r="F34" s="169"/>
      <c r="G34" s="170">
        <f>ROUND(E34*F34,2)</f>
        <v>0</v>
      </c>
      <c r="H34" s="169"/>
      <c r="I34" s="170">
        <f>ROUND(E34*H34,2)</f>
        <v>0</v>
      </c>
      <c r="J34" s="169"/>
      <c r="K34" s="170">
        <f>ROUND(E34*J34,2)</f>
        <v>0</v>
      </c>
      <c r="L34" s="170">
        <v>15</v>
      </c>
      <c r="M34" s="170">
        <f>G34*(1+L34/100)</f>
        <v>0</v>
      </c>
      <c r="N34" s="170">
        <v>0.17046</v>
      </c>
      <c r="O34" s="170">
        <f>ROUND(E34*N34,2)</f>
        <v>0.34</v>
      </c>
      <c r="P34" s="170">
        <v>0</v>
      </c>
      <c r="Q34" s="170">
        <f>ROUND(E34*P34,2)</f>
        <v>0</v>
      </c>
      <c r="R34" s="170"/>
      <c r="S34" s="170"/>
      <c r="T34" s="171">
        <v>4.6873899999999997</v>
      </c>
      <c r="U34" s="170">
        <f>ROUND(E34*T34,2)</f>
        <v>9.3699999999999992</v>
      </c>
      <c r="V34" s="156"/>
      <c r="W34" s="156"/>
      <c r="X34" s="156"/>
      <c r="Y34" s="156"/>
      <c r="Z34" s="156"/>
      <c r="AA34" s="156"/>
      <c r="AB34" s="156"/>
      <c r="AC34" s="156"/>
      <c r="AD34" s="156"/>
      <c r="AE34" s="156" t="s">
        <v>171</v>
      </c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</row>
    <row r="35" spans="1:60" ht="22.5" outlineLevel="1" x14ac:dyDescent="0.2">
      <c r="A35" s="157">
        <v>21</v>
      </c>
      <c r="B35" s="162" t="s">
        <v>193</v>
      </c>
      <c r="C35" s="195" t="s">
        <v>194</v>
      </c>
      <c r="D35" s="164" t="s">
        <v>174</v>
      </c>
      <c r="E35" s="166">
        <v>1</v>
      </c>
      <c r="F35" s="169"/>
      <c r="G35" s="170">
        <f>ROUND(E35*F35,2)</f>
        <v>0</v>
      </c>
      <c r="H35" s="169"/>
      <c r="I35" s="170">
        <f>ROUND(E35*H35,2)</f>
        <v>0</v>
      </c>
      <c r="J35" s="169"/>
      <c r="K35" s="170">
        <f>ROUND(E35*J35,2)</f>
        <v>0</v>
      </c>
      <c r="L35" s="170">
        <v>15</v>
      </c>
      <c r="M35" s="170">
        <f>G35*(1+L35/100)</f>
        <v>0</v>
      </c>
      <c r="N35" s="170">
        <v>0.16513</v>
      </c>
      <c r="O35" s="170">
        <f>ROUND(E35*N35,2)</f>
        <v>0.17</v>
      </c>
      <c r="P35" s="170">
        <v>0</v>
      </c>
      <c r="Q35" s="170">
        <f>ROUND(E35*P35,2)</f>
        <v>0</v>
      </c>
      <c r="R35" s="170"/>
      <c r="S35" s="170"/>
      <c r="T35" s="171">
        <v>4.6357400000000002</v>
      </c>
      <c r="U35" s="170">
        <f>ROUND(E35*T35,2)</f>
        <v>4.6399999999999997</v>
      </c>
      <c r="V35" s="156"/>
      <c r="W35" s="156"/>
      <c r="X35" s="156"/>
      <c r="Y35" s="156"/>
      <c r="Z35" s="156"/>
      <c r="AA35" s="156"/>
      <c r="AB35" s="156"/>
      <c r="AC35" s="156"/>
      <c r="AD35" s="156"/>
      <c r="AE35" s="156" t="s">
        <v>171</v>
      </c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</row>
    <row r="36" spans="1:60" ht="22.5" outlineLevel="1" x14ac:dyDescent="0.2">
      <c r="A36" s="157">
        <v>22</v>
      </c>
      <c r="B36" s="162" t="s">
        <v>195</v>
      </c>
      <c r="C36" s="195" t="s">
        <v>196</v>
      </c>
      <c r="D36" s="164" t="s">
        <v>174</v>
      </c>
      <c r="E36" s="166">
        <v>2</v>
      </c>
      <c r="F36" s="169"/>
      <c r="G36" s="170">
        <f>ROUND(E36*F36,2)</f>
        <v>0</v>
      </c>
      <c r="H36" s="169"/>
      <c r="I36" s="170">
        <f>ROUND(E36*H36,2)</f>
        <v>0</v>
      </c>
      <c r="J36" s="169"/>
      <c r="K36" s="170">
        <f>ROUND(E36*J36,2)</f>
        <v>0</v>
      </c>
      <c r="L36" s="170">
        <v>15</v>
      </c>
      <c r="M36" s="170">
        <f>G36*(1+L36/100)</f>
        <v>0</v>
      </c>
      <c r="N36" s="170">
        <v>0.57294999999999996</v>
      </c>
      <c r="O36" s="170">
        <f>ROUND(E36*N36,2)</f>
        <v>1.1499999999999999</v>
      </c>
      <c r="P36" s="170">
        <v>0.06</v>
      </c>
      <c r="Q36" s="170">
        <f>ROUND(E36*P36,2)</f>
        <v>0.12</v>
      </c>
      <c r="R36" s="170"/>
      <c r="S36" s="170"/>
      <c r="T36" s="171">
        <v>4.2806899999999999</v>
      </c>
      <c r="U36" s="170">
        <f>ROUND(E36*T36,2)</f>
        <v>8.56</v>
      </c>
      <c r="V36" s="156"/>
      <c r="W36" s="156"/>
      <c r="X36" s="156"/>
      <c r="Y36" s="156"/>
      <c r="Z36" s="156"/>
      <c r="AA36" s="156"/>
      <c r="AB36" s="156"/>
      <c r="AC36" s="156"/>
      <c r="AD36" s="156"/>
      <c r="AE36" s="156" t="s">
        <v>171</v>
      </c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</row>
    <row r="37" spans="1:60" ht="22.5" outlineLevel="1" x14ac:dyDescent="0.2">
      <c r="A37" s="157">
        <v>23</v>
      </c>
      <c r="B37" s="162" t="s">
        <v>197</v>
      </c>
      <c r="C37" s="195" t="s">
        <v>198</v>
      </c>
      <c r="D37" s="164" t="s">
        <v>174</v>
      </c>
      <c r="E37" s="166">
        <v>2</v>
      </c>
      <c r="F37" s="169"/>
      <c r="G37" s="170">
        <f>ROUND(E37*F37,2)</f>
        <v>0</v>
      </c>
      <c r="H37" s="169"/>
      <c r="I37" s="170">
        <f>ROUND(E37*H37,2)</f>
        <v>0</v>
      </c>
      <c r="J37" s="169"/>
      <c r="K37" s="170">
        <f>ROUND(E37*J37,2)</f>
        <v>0</v>
      </c>
      <c r="L37" s="170">
        <v>15</v>
      </c>
      <c r="M37" s="170">
        <f>G37*(1+L37/100)</f>
        <v>0</v>
      </c>
      <c r="N37" s="170">
        <v>0.93093000000000004</v>
      </c>
      <c r="O37" s="170">
        <f>ROUND(E37*N37,2)</f>
        <v>1.86</v>
      </c>
      <c r="P37" s="170">
        <v>1.4256</v>
      </c>
      <c r="Q37" s="170">
        <f>ROUND(E37*P37,2)</f>
        <v>2.85</v>
      </c>
      <c r="R37" s="170"/>
      <c r="S37" s="170"/>
      <c r="T37" s="171">
        <v>21.441320000000001</v>
      </c>
      <c r="U37" s="170">
        <f>ROUND(E37*T37,2)</f>
        <v>42.88</v>
      </c>
      <c r="V37" s="156"/>
      <c r="W37" s="156"/>
      <c r="X37" s="156"/>
      <c r="Y37" s="156"/>
      <c r="Z37" s="156"/>
      <c r="AA37" s="156"/>
      <c r="AB37" s="156"/>
      <c r="AC37" s="156"/>
      <c r="AD37" s="156"/>
      <c r="AE37" s="156" t="s">
        <v>171</v>
      </c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</row>
    <row r="38" spans="1:60" ht="22.5" outlineLevel="1" x14ac:dyDescent="0.2">
      <c r="A38" s="157">
        <v>24</v>
      </c>
      <c r="B38" s="162" t="s">
        <v>199</v>
      </c>
      <c r="C38" s="195" t="s">
        <v>200</v>
      </c>
      <c r="D38" s="164" t="s">
        <v>174</v>
      </c>
      <c r="E38" s="166">
        <v>1</v>
      </c>
      <c r="F38" s="169"/>
      <c r="G38" s="170">
        <f>ROUND(E38*F38,2)</f>
        <v>0</v>
      </c>
      <c r="H38" s="169"/>
      <c r="I38" s="170">
        <f>ROUND(E38*H38,2)</f>
        <v>0</v>
      </c>
      <c r="J38" s="169"/>
      <c r="K38" s="170">
        <f>ROUND(E38*J38,2)</f>
        <v>0</v>
      </c>
      <c r="L38" s="170">
        <v>15</v>
      </c>
      <c r="M38" s="170">
        <f>G38*(1+L38/100)</f>
        <v>0</v>
      </c>
      <c r="N38" s="170">
        <v>0.22803999999999999</v>
      </c>
      <c r="O38" s="170">
        <f>ROUND(E38*N38,2)</f>
        <v>0.23</v>
      </c>
      <c r="P38" s="170">
        <v>0</v>
      </c>
      <c r="Q38" s="170">
        <f>ROUND(E38*P38,2)</f>
        <v>0</v>
      </c>
      <c r="R38" s="170"/>
      <c r="S38" s="170"/>
      <c r="T38" s="171">
        <v>3.06759</v>
      </c>
      <c r="U38" s="170">
        <f>ROUND(E38*T38,2)</f>
        <v>3.07</v>
      </c>
      <c r="V38" s="156"/>
      <c r="W38" s="156"/>
      <c r="X38" s="156"/>
      <c r="Y38" s="156"/>
      <c r="Z38" s="156"/>
      <c r="AA38" s="156"/>
      <c r="AB38" s="156"/>
      <c r="AC38" s="156"/>
      <c r="AD38" s="156"/>
      <c r="AE38" s="156" t="s">
        <v>171</v>
      </c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</row>
    <row r="39" spans="1:60" x14ac:dyDescent="0.2">
      <c r="A39" s="158" t="s">
        <v>144</v>
      </c>
      <c r="B39" s="163" t="s">
        <v>67</v>
      </c>
      <c r="C39" s="196" t="s">
        <v>68</v>
      </c>
      <c r="D39" s="165"/>
      <c r="E39" s="167"/>
      <c r="F39" s="172"/>
      <c r="G39" s="172">
        <f>SUMIF(AE40:AE40,"&lt;&gt;NOR",G40:G40)</f>
        <v>0</v>
      </c>
      <c r="H39" s="172"/>
      <c r="I39" s="172">
        <f>SUM(I40:I40)</f>
        <v>0</v>
      </c>
      <c r="J39" s="172"/>
      <c r="K39" s="172">
        <f>SUM(K40:K40)</f>
        <v>0</v>
      </c>
      <c r="L39" s="172"/>
      <c r="M39" s="172">
        <f>SUM(M40:M40)</f>
        <v>0</v>
      </c>
      <c r="N39" s="172"/>
      <c r="O39" s="172">
        <f>SUM(O40:O40)</f>
        <v>0.02</v>
      </c>
      <c r="P39" s="172"/>
      <c r="Q39" s="172">
        <f>SUM(Q40:Q40)</f>
        <v>0</v>
      </c>
      <c r="R39" s="172"/>
      <c r="S39" s="172"/>
      <c r="T39" s="173"/>
      <c r="U39" s="172">
        <f>SUM(U40:U40)</f>
        <v>2.66</v>
      </c>
      <c r="AE39" t="s">
        <v>145</v>
      </c>
    </row>
    <row r="40" spans="1:60" outlineLevel="1" x14ac:dyDescent="0.2">
      <c r="A40" s="157">
        <v>25</v>
      </c>
      <c r="B40" s="162" t="s">
        <v>201</v>
      </c>
      <c r="C40" s="195" t="s">
        <v>202</v>
      </c>
      <c r="D40" s="164" t="s">
        <v>152</v>
      </c>
      <c r="E40" s="166">
        <v>15</v>
      </c>
      <c r="F40" s="169"/>
      <c r="G40" s="170">
        <f>ROUND(E40*F40,2)</f>
        <v>0</v>
      </c>
      <c r="H40" s="169"/>
      <c r="I40" s="170">
        <f>ROUND(E40*H40,2)</f>
        <v>0</v>
      </c>
      <c r="J40" s="169"/>
      <c r="K40" s="170">
        <f>ROUND(E40*J40,2)</f>
        <v>0</v>
      </c>
      <c r="L40" s="170">
        <v>15</v>
      </c>
      <c r="M40" s="170">
        <f>G40*(1+L40/100)</f>
        <v>0</v>
      </c>
      <c r="N40" s="170">
        <v>1.2099999999999999E-3</v>
      </c>
      <c r="O40" s="170">
        <f>ROUND(E40*N40,2)</f>
        <v>0.02</v>
      </c>
      <c r="P40" s="170">
        <v>0</v>
      </c>
      <c r="Q40" s="170">
        <f>ROUND(E40*P40,2)</f>
        <v>0</v>
      </c>
      <c r="R40" s="170"/>
      <c r="S40" s="170"/>
      <c r="T40" s="171">
        <v>0.17699999999999999</v>
      </c>
      <c r="U40" s="170">
        <f>ROUND(E40*T40,2)</f>
        <v>2.66</v>
      </c>
      <c r="V40" s="156"/>
      <c r="W40" s="156"/>
      <c r="X40" s="156"/>
      <c r="Y40" s="156"/>
      <c r="Z40" s="156"/>
      <c r="AA40" s="156"/>
      <c r="AB40" s="156"/>
      <c r="AC40" s="156"/>
      <c r="AD40" s="156"/>
      <c r="AE40" s="156" t="s">
        <v>149</v>
      </c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</row>
    <row r="41" spans="1:60" x14ac:dyDescent="0.2">
      <c r="A41" s="158" t="s">
        <v>144</v>
      </c>
      <c r="B41" s="163" t="s">
        <v>69</v>
      </c>
      <c r="C41" s="196" t="s">
        <v>70</v>
      </c>
      <c r="D41" s="165"/>
      <c r="E41" s="167"/>
      <c r="F41" s="172"/>
      <c r="G41" s="172">
        <f>SUMIF(AE42:AE45,"&lt;&gt;NOR",G42:G45)</f>
        <v>0</v>
      </c>
      <c r="H41" s="172"/>
      <c r="I41" s="172">
        <f>SUM(I42:I45)</f>
        <v>0</v>
      </c>
      <c r="J41" s="172"/>
      <c r="K41" s="172">
        <f>SUM(K42:K45)</f>
        <v>0</v>
      </c>
      <c r="L41" s="172"/>
      <c r="M41" s="172">
        <f>SUM(M42:M45)</f>
        <v>0</v>
      </c>
      <c r="N41" s="172"/>
      <c r="O41" s="172">
        <f>SUM(O42:O45)</f>
        <v>0.01</v>
      </c>
      <c r="P41" s="172"/>
      <c r="Q41" s="172">
        <f>SUM(Q42:Q45)</f>
        <v>9.7399999999999984</v>
      </c>
      <c r="R41" s="172"/>
      <c r="S41" s="172"/>
      <c r="T41" s="173"/>
      <c r="U41" s="172">
        <f>SUM(U42:U45)</f>
        <v>40.4</v>
      </c>
      <c r="AE41" t="s">
        <v>145</v>
      </c>
    </row>
    <row r="42" spans="1:60" outlineLevel="1" x14ac:dyDescent="0.2">
      <c r="A42" s="157">
        <v>26</v>
      </c>
      <c r="B42" s="162" t="s">
        <v>203</v>
      </c>
      <c r="C42" s="195" t="s">
        <v>204</v>
      </c>
      <c r="D42" s="164" t="s">
        <v>152</v>
      </c>
      <c r="E42" s="166">
        <v>19.5</v>
      </c>
      <c r="F42" s="169"/>
      <c r="G42" s="170">
        <f>ROUND(E42*F42,2)</f>
        <v>0</v>
      </c>
      <c r="H42" s="169"/>
      <c r="I42" s="170">
        <f>ROUND(E42*H42,2)</f>
        <v>0</v>
      </c>
      <c r="J42" s="169"/>
      <c r="K42" s="170">
        <f>ROUND(E42*J42,2)</f>
        <v>0</v>
      </c>
      <c r="L42" s="170">
        <v>15</v>
      </c>
      <c r="M42" s="170">
        <f>G42*(1+L42/100)</f>
        <v>0</v>
      </c>
      <c r="N42" s="170">
        <v>6.7000000000000002E-4</v>
      </c>
      <c r="O42" s="170">
        <f>ROUND(E42*N42,2)</f>
        <v>0.01</v>
      </c>
      <c r="P42" s="170">
        <v>0.26100000000000001</v>
      </c>
      <c r="Q42" s="170">
        <f>ROUND(E42*P42,2)</f>
        <v>5.09</v>
      </c>
      <c r="R42" s="170"/>
      <c r="S42" s="170"/>
      <c r="T42" s="171">
        <v>0.98487999999999998</v>
      </c>
      <c r="U42" s="170">
        <f>ROUND(E42*T42,2)</f>
        <v>19.21</v>
      </c>
      <c r="V42" s="156"/>
      <c r="W42" s="156"/>
      <c r="X42" s="156"/>
      <c r="Y42" s="156"/>
      <c r="Z42" s="156"/>
      <c r="AA42" s="156"/>
      <c r="AB42" s="156"/>
      <c r="AC42" s="156"/>
      <c r="AD42" s="156"/>
      <c r="AE42" s="156" t="s">
        <v>171</v>
      </c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</row>
    <row r="43" spans="1:60" outlineLevel="1" x14ac:dyDescent="0.2">
      <c r="A43" s="157">
        <v>27</v>
      </c>
      <c r="B43" s="162" t="s">
        <v>205</v>
      </c>
      <c r="C43" s="195" t="s">
        <v>206</v>
      </c>
      <c r="D43" s="164" t="s">
        <v>152</v>
      </c>
      <c r="E43" s="166">
        <v>3</v>
      </c>
      <c r="F43" s="169"/>
      <c r="G43" s="170">
        <f>ROUND(E43*F43,2)</f>
        <v>0</v>
      </c>
      <c r="H43" s="169"/>
      <c r="I43" s="170">
        <f>ROUND(E43*H43,2)</f>
        <v>0</v>
      </c>
      <c r="J43" s="169"/>
      <c r="K43" s="170">
        <f>ROUND(E43*J43,2)</f>
        <v>0</v>
      </c>
      <c r="L43" s="170">
        <v>15</v>
      </c>
      <c r="M43" s="170">
        <f>G43*(1+L43/100)</f>
        <v>0</v>
      </c>
      <c r="N43" s="170">
        <v>6.7000000000000002E-4</v>
      </c>
      <c r="O43" s="170">
        <f>ROUND(E43*N43,2)</f>
        <v>0</v>
      </c>
      <c r="P43" s="170">
        <v>0.29699999999999999</v>
      </c>
      <c r="Q43" s="170">
        <f>ROUND(E43*P43,2)</f>
        <v>0.89</v>
      </c>
      <c r="R43" s="170"/>
      <c r="S43" s="170"/>
      <c r="T43" s="171">
        <v>1.4231400000000001</v>
      </c>
      <c r="U43" s="170">
        <f>ROUND(E43*T43,2)</f>
        <v>4.2699999999999996</v>
      </c>
      <c r="V43" s="156"/>
      <c r="W43" s="156"/>
      <c r="X43" s="156"/>
      <c r="Y43" s="156"/>
      <c r="Z43" s="156"/>
      <c r="AA43" s="156"/>
      <c r="AB43" s="156"/>
      <c r="AC43" s="156"/>
      <c r="AD43" s="156"/>
      <c r="AE43" s="156" t="s">
        <v>171</v>
      </c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</row>
    <row r="44" spans="1:60" ht="22.5" outlineLevel="1" x14ac:dyDescent="0.2">
      <c r="A44" s="157">
        <v>28</v>
      </c>
      <c r="B44" s="162" t="s">
        <v>207</v>
      </c>
      <c r="C44" s="195" t="s">
        <v>208</v>
      </c>
      <c r="D44" s="164" t="s">
        <v>188</v>
      </c>
      <c r="E44" s="166">
        <v>0.8</v>
      </c>
      <c r="F44" s="169"/>
      <c r="G44" s="170">
        <f>ROUND(E44*F44,2)</f>
        <v>0</v>
      </c>
      <c r="H44" s="169"/>
      <c r="I44" s="170">
        <f>ROUND(E44*H44,2)</f>
        <v>0</v>
      </c>
      <c r="J44" s="169"/>
      <c r="K44" s="170">
        <f>ROUND(E44*J44,2)</f>
        <v>0</v>
      </c>
      <c r="L44" s="170">
        <v>15</v>
      </c>
      <c r="M44" s="170">
        <f>G44*(1+L44/100)</f>
        <v>0</v>
      </c>
      <c r="N44" s="170">
        <v>0</v>
      </c>
      <c r="O44" s="170">
        <f>ROUND(E44*N44,2)</f>
        <v>0</v>
      </c>
      <c r="P44" s="170">
        <v>2.2000000000000002</v>
      </c>
      <c r="Q44" s="170">
        <f>ROUND(E44*P44,2)</f>
        <v>1.76</v>
      </c>
      <c r="R44" s="170"/>
      <c r="S44" s="170"/>
      <c r="T44" s="171">
        <v>18.870999999999999</v>
      </c>
      <c r="U44" s="170">
        <f>ROUND(E44*T44,2)</f>
        <v>15.1</v>
      </c>
      <c r="V44" s="156"/>
      <c r="W44" s="156"/>
      <c r="X44" s="156"/>
      <c r="Y44" s="156"/>
      <c r="Z44" s="156"/>
      <c r="AA44" s="156"/>
      <c r="AB44" s="156"/>
      <c r="AC44" s="156"/>
      <c r="AD44" s="156"/>
      <c r="AE44" s="156" t="s">
        <v>171</v>
      </c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</row>
    <row r="45" spans="1:60" outlineLevel="1" x14ac:dyDescent="0.2">
      <c r="A45" s="157">
        <v>29</v>
      </c>
      <c r="B45" s="162" t="s">
        <v>209</v>
      </c>
      <c r="C45" s="195" t="s">
        <v>210</v>
      </c>
      <c r="D45" s="164" t="s">
        <v>174</v>
      </c>
      <c r="E45" s="166">
        <v>2</v>
      </c>
      <c r="F45" s="169"/>
      <c r="G45" s="170">
        <f>ROUND(E45*F45,2)</f>
        <v>0</v>
      </c>
      <c r="H45" s="169"/>
      <c r="I45" s="170">
        <f>ROUND(E45*H45,2)</f>
        <v>0</v>
      </c>
      <c r="J45" s="169"/>
      <c r="K45" s="170">
        <f>ROUND(E45*J45,2)</f>
        <v>0</v>
      </c>
      <c r="L45" s="170">
        <v>15</v>
      </c>
      <c r="M45" s="170">
        <f>G45*(1+L45/100)</f>
        <v>0</v>
      </c>
      <c r="N45" s="170">
        <v>0</v>
      </c>
      <c r="O45" s="170">
        <f>ROUND(E45*N45,2)</f>
        <v>0</v>
      </c>
      <c r="P45" s="170">
        <v>1</v>
      </c>
      <c r="Q45" s="170">
        <f>ROUND(E45*P45,2)</f>
        <v>2</v>
      </c>
      <c r="R45" s="170"/>
      <c r="S45" s="170"/>
      <c r="T45" s="171">
        <v>0.90959999999999996</v>
      </c>
      <c r="U45" s="170">
        <f>ROUND(E45*T45,2)</f>
        <v>1.82</v>
      </c>
      <c r="V45" s="156"/>
      <c r="W45" s="156"/>
      <c r="X45" s="156"/>
      <c r="Y45" s="156"/>
      <c r="Z45" s="156"/>
      <c r="AA45" s="156"/>
      <c r="AB45" s="156"/>
      <c r="AC45" s="156"/>
      <c r="AD45" s="156"/>
      <c r="AE45" s="156" t="s">
        <v>149</v>
      </c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</row>
    <row r="46" spans="1:60" x14ac:dyDescent="0.2">
      <c r="A46" s="158" t="s">
        <v>144</v>
      </c>
      <c r="B46" s="163" t="s">
        <v>71</v>
      </c>
      <c r="C46" s="196" t="s">
        <v>72</v>
      </c>
      <c r="D46" s="165"/>
      <c r="E46" s="167"/>
      <c r="F46" s="172"/>
      <c r="G46" s="172">
        <f>SUMIF(AE47:AE54,"&lt;&gt;NOR",G47:G54)</f>
        <v>0</v>
      </c>
      <c r="H46" s="172"/>
      <c r="I46" s="172">
        <f>SUM(I47:I54)</f>
        <v>0</v>
      </c>
      <c r="J46" s="172"/>
      <c r="K46" s="172">
        <f>SUM(K47:K54)</f>
        <v>0</v>
      </c>
      <c r="L46" s="172"/>
      <c r="M46" s="172">
        <f>SUM(M47:M54)</f>
        <v>0</v>
      </c>
      <c r="N46" s="172"/>
      <c r="O46" s="172">
        <f>SUM(O47:O54)</f>
        <v>7.0000000000000007E-2</v>
      </c>
      <c r="P46" s="172"/>
      <c r="Q46" s="172">
        <f>SUM(Q47:Q54)</f>
        <v>6.83</v>
      </c>
      <c r="R46" s="172"/>
      <c r="S46" s="172"/>
      <c r="T46" s="173"/>
      <c r="U46" s="172">
        <f>SUM(U47:U54)</f>
        <v>65.13</v>
      </c>
      <c r="AE46" t="s">
        <v>145</v>
      </c>
    </row>
    <row r="47" spans="1:60" outlineLevel="1" x14ac:dyDescent="0.2">
      <c r="A47" s="157">
        <v>30</v>
      </c>
      <c r="B47" s="162" t="s">
        <v>211</v>
      </c>
      <c r="C47" s="195" t="s">
        <v>212</v>
      </c>
      <c r="D47" s="164" t="s">
        <v>152</v>
      </c>
      <c r="E47" s="166">
        <v>5.5</v>
      </c>
      <c r="F47" s="169"/>
      <c r="G47" s="170">
        <f t="shared" ref="G47:G54" si="7">ROUND(E47*F47,2)</f>
        <v>0</v>
      </c>
      <c r="H47" s="169"/>
      <c r="I47" s="170">
        <f t="shared" ref="I47:I54" si="8">ROUND(E47*H47,2)</f>
        <v>0</v>
      </c>
      <c r="J47" s="169"/>
      <c r="K47" s="170">
        <f t="shared" ref="K47:K54" si="9">ROUND(E47*J47,2)</f>
        <v>0</v>
      </c>
      <c r="L47" s="170">
        <v>15</v>
      </c>
      <c r="M47" s="170">
        <f t="shared" ref="M47:M54" si="10">G47*(1+L47/100)</f>
        <v>0</v>
      </c>
      <c r="N47" s="170">
        <v>8.1999999999999998E-4</v>
      </c>
      <c r="O47" s="170">
        <f t="shared" ref="O47:O54" si="11">ROUND(E47*N47,2)</f>
        <v>0</v>
      </c>
      <c r="P47" s="170">
        <v>0.81</v>
      </c>
      <c r="Q47" s="170">
        <f t="shared" ref="Q47:Q54" si="12">ROUND(E47*P47,2)</f>
        <v>4.46</v>
      </c>
      <c r="R47" s="170"/>
      <c r="S47" s="170"/>
      <c r="T47" s="171">
        <v>4.8640499999999998</v>
      </c>
      <c r="U47" s="170">
        <f t="shared" ref="U47:U54" si="13">ROUND(E47*T47,2)</f>
        <v>26.75</v>
      </c>
      <c r="V47" s="156"/>
      <c r="W47" s="156"/>
      <c r="X47" s="156"/>
      <c r="Y47" s="156"/>
      <c r="Z47" s="156"/>
      <c r="AA47" s="156"/>
      <c r="AB47" s="156"/>
      <c r="AC47" s="156"/>
      <c r="AD47" s="156"/>
      <c r="AE47" s="156" t="s">
        <v>171</v>
      </c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</row>
    <row r="48" spans="1:60" outlineLevel="1" x14ac:dyDescent="0.2">
      <c r="A48" s="157">
        <v>31</v>
      </c>
      <c r="B48" s="162" t="s">
        <v>213</v>
      </c>
      <c r="C48" s="195" t="s">
        <v>214</v>
      </c>
      <c r="D48" s="164" t="s">
        <v>215</v>
      </c>
      <c r="E48" s="166">
        <v>12</v>
      </c>
      <c r="F48" s="169"/>
      <c r="G48" s="170">
        <f t="shared" si="7"/>
        <v>0</v>
      </c>
      <c r="H48" s="169"/>
      <c r="I48" s="170">
        <f t="shared" si="8"/>
        <v>0</v>
      </c>
      <c r="J48" s="169"/>
      <c r="K48" s="170">
        <f t="shared" si="9"/>
        <v>0</v>
      </c>
      <c r="L48" s="170">
        <v>15</v>
      </c>
      <c r="M48" s="170">
        <f t="shared" si="10"/>
        <v>0</v>
      </c>
      <c r="N48" s="170">
        <v>0</v>
      </c>
      <c r="O48" s="170">
        <f t="shared" si="11"/>
        <v>0</v>
      </c>
      <c r="P48" s="170">
        <v>0</v>
      </c>
      <c r="Q48" s="170">
        <f t="shared" si="12"/>
        <v>0</v>
      </c>
      <c r="R48" s="170"/>
      <c r="S48" s="170"/>
      <c r="T48" s="171">
        <v>0</v>
      </c>
      <c r="U48" s="170">
        <f t="shared" si="13"/>
        <v>0</v>
      </c>
      <c r="V48" s="156"/>
      <c r="W48" s="156"/>
      <c r="X48" s="156"/>
      <c r="Y48" s="156"/>
      <c r="Z48" s="156"/>
      <c r="AA48" s="156"/>
      <c r="AB48" s="156"/>
      <c r="AC48" s="156"/>
      <c r="AD48" s="156"/>
      <c r="AE48" s="156" t="s">
        <v>149</v>
      </c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</row>
    <row r="49" spans="1:60" outlineLevel="1" x14ac:dyDescent="0.2">
      <c r="A49" s="157">
        <v>32</v>
      </c>
      <c r="B49" s="162" t="s">
        <v>216</v>
      </c>
      <c r="C49" s="195" t="s">
        <v>217</v>
      </c>
      <c r="D49" s="164" t="s">
        <v>174</v>
      </c>
      <c r="E49" s="166">
        <v>6</v>
      </c>
      <c r="F49" s="169"/>
      <c r="G49" s="170">
        <f t="shared" si="7"/>
        <v>0</v>
      </c>
      <c r="H49" s="169"/>
      <c r="I49" s="170">
        <f t="shared" si="8"/>
        <v>0</v>
      </c>
      <c r="J49" s="169"/>
      <c r="K49" s="170">
        <f t="shared" si="9"/>
        <v>0</v>
      </c>
      <c r="L49" s="170">
        <v>15</v>
      </c>
      <c r="M49" s="170">
        <f t="shared" si="10"/>
        <v>0</v>
      </c>
      <c r="N49" s="170">
        <v>4.8999999999999998E-4</v>
      </c>
      <c r="O49" s="170">
        <f t="shared" si="11"/>
        <v>0</v>
      </c>
      <c r="P49" s="170">
        <v>1.4999999999999999E-2</v>
      </c>
      <c r="Q49" s="170">
        <f t="shared" si="12"/>
        <v>0.09</v>
      </c>
      <c r="R49" s="170"/>
      <c r="S49" s="170"/>
      <c r="T49" s="171">
        <v>0.58377999999999997</v>
      </c>
      <c r="U49" s="170">
        <f t="shared" si="13"/>
        <v>3.5</v>
      </c>
      <c r="V49" s="156"/>
      <c r="W49" s="156"/>
      <c r="X49" s="156"/>
      <c r="Y49" s="156"/>
      <c r="Z49" s="156"/>
      <c r="AA49" s="156"/>
      <c r="AB49" s="156"/>
      <c r="AC49" s="156"/>
      <c r="AD49" s="156"/>
      <c r="AE49" s="156" t="s">
        <v>171</v>
      </c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</row>
    <row r="50" spans="1:60" outlineLevel="1" x14ac:dyDescent="0.2">
      <c r="A50" s="157">
        <v>33</v>
      </c>
      <c r="B50" s="162" t="s">
        <v>218</v>
      </c>
      <c r="C50" s="195" t="s">
        <v>219</v>
      </c>
      <c r="D50" s="164" t="s">
        <v>148</v>
      </c>
      <c r="E50" s="166">
        <v>38.5</v>
      </c>
      <c r="F50" s="169"/>
      <c r="G50" s="170">
        <f t="shared" si="7"/>
        <v>0</v>
      </c>
      <c r="H50" s="169"/>
      <c r="I50" s="170">
        <f t="shared" si="8"/>
        <v>0</v>
      </c>
      <c r="J50" s="169"/>
      <c r="K50" s="170">
        <f t="shared" si="9"/>
        <v>0</v>
      </c>
      <c r="L50" s="170">
        <v>15</v>
      </c>
      <c r="M50" s="170">
        <f t="shared" si="10"/>
        <v>0</v>
      </c>
      <c r="N50" s="170">
        <v>4.8999999999999998E-4</v>
      </c>
      <c r="O50" s="170">
        <f t="shared" si="11"/>
        <v>0.02</v>
      </c>
      <c r="P50" s="170">
        <v>1.7999999999999999E-2</v>
      </c>
      <c r="Q50" s="170">
        <f t="shared" si="12"/>
        <v>0.69</v>
      </c>
      <c r="R50" s="170"/>
      <c r="S50" s="170"/>
      <c r="T50" s="171">
        <v>0.39212999999999998</v>
      </c>
      <c r="U50" s="170">
        <f t="shared" si="13"/>
        <v>15.1</v>
      </c>
      <c r="V50" s="156"/>
      <c r="W50" s="156"/>
      <c r="X50" s="156"/>
      <c r="Y50" s="156"/>
      <c r="Z50" s="156"/>
      <c r="AA50" s="156"/>
      <c r="AB50" s="156"/>
      <c r="AC50" s="156"/>
      <c r="AD50" s="156"/>
      <c r="AE50" s="156" t="s">
        <v>171</v>
      </c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</row>
    <row r="51" spans="1:60" outlineLevel="1" x14ac:dyDescent="0.2">
      <c r="A51" s="157">
        <v>34</v>
      </c>
      <c r="B51" s="162" t="s">
        <v>220</v>
      </c>
      <c r="C51" s="195" t="s">
        <v>221</v>
      </c>
      <c r="D51" s="164" t="s">
        <v>148</v>
      </c>
      <c r="E51" s="166">
        <v>6.5</v>
      </c>
      <c r="F51" s="169"/>
      <c r="G51" s="170">
        <f t="shared" si="7"/>
        <v>0</v>
      </c>
      <c r="H51" s="169"/>
      <c r="I51" s="170">
        <f t="shared" si="8"/>
        <v>0</v>
      </c>
      <c r="J51" s="169"/>
      <c r="K51" s="170">
        <f t="shared" si="9"/>
        <v>0</v>
      </c>
      <c r="L51" s="170">
        <v>15</v>
      </c>
      <c r="M51" s="170">
        <f t="shared" si="10"/>
        <v>0</v>
      </c>
      <c r="N51" s="170">
        <v>4.8999999999999998E-4</v>
      </c>
      <c r="O51" s="170">
        <f t="shared" si="11"/>
        <v>0</v>
      </c>
      <c r="P51" s="170">
        <v>0.04</v>
      </c>
      <c r="Q51" s="170">
        <f t="shared" si="12"/>
        <v>0.26</v>
      </c>
      <c r="R51" s="170"/>
      <c r="S51" s="170"/>
      <c r="T51" s="171">
        <v>0.77939999999999998</v>
      </c>
      <c r="U51" s="170">
        <f t="shared" si="13"/>
        <v>5.07</v>
      </c>
      <c r="V51" s="156"/>
      <c r="W51" s="156"/>
      <c r="X51" s="156"/>
      <c r="Y51" s="156"/>
      <c r="Z51" s="156"/>
      <c r="AA51" s="156"/>
      <c r="AB51" s="156"/>
      <c r="AC51" s="156"/>
      <c r="AD51" s="156"/>
      <c r="AE51" s="156" t="s">
        <v>171</v>
      </c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</row>
    <row r="52" spans="1:60" outlineLevel="1" x14ac:dyDescent="0.2">
      <c r="A52" s="157">
        <v>35</v>
      </c>
      <c r="B52" s="162" t="s">
        <v>222</v>
      </c>
      <c r="C52" s="195" t="s">
        <v>223</v>
      </c>
      <c r="D52" s="164" t="s">
        <v>152</v>
      </c>
      <c r="E52" s="166">
        <v>20</v>
      </c>
      <c r="F52" s="169"/>
      <c r="G52" s="170">
        <f t="shared" si="7"/>
        <v>0</v>
      </c>
      <c r="H52" s="169"/>
      <c r="I52" s="170">
        <f t="shared" si="8"/>
        <v>0</v>
      </c>
      <c r="J52" s="169"/>
      <c r="K52" s="170">
        <f t="shared" si="9"/>
        <v>0</v>
      </c>
      <c r="L52" s="170">
        <v>15</v>
      </c>
      <c r="M52" s="170">
        <f t="shared" si="10"/>
        <v>0</v>
      </c>
      <c r="N52" s="170">
        <v>0</v>
      </c>
      <c r="O52" s="170">
        <f t="shared" si="11"/>
        <v>0</v>
      </c>
      <c r="P52" s="170">
        <v>4.5999999999999999E-2</v>
      </c>
      <c r="Q52" s="170">
        <f t="shared" si="12"/>
        <v>0.92</v>
      </c>
      <c r="R52" s="170"/>
      <c r="S52" s="170"/>
      <c r="T52" s="171">
        <v>0.38811000000000001</v>
      </c>
      <c r="U52" s="170">
        <f t="shared" si="13"/>
        <v>7.76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6" t="s">
        <v>171</v>
      </c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</row>
    <row r="53" spans="1:60" outlineLevel="1" x14ac:dyDescent="0.2">
      <c r="A53" s="157">
        <v>36</v>
      </c>
      <c r="B53" s="162" t="s">
        <v>224</v>
      </c>
      <c r="C53" s="195" t="s">
        <v>225</v>
      </c>
      <c r="D53" s="164" t="s">
        <v>152</v>
      </c>
      <c r="E53" s="166">
        <v>6</v>
      </c>
      <c r="F53" s="169"/>
      <c r="G53" s="170">
        <f t="shared" si="7"/>
        <v>0</v>
      </c>
      <c r="H53" s="169"/>
      <c r="I53" s="170">
        <f t="shared" si="8"/>
        <v>0</v>
      </c>
      <c r="J53" s="169"/>
      <c r="K53" s="170">
        <f t="shared" si="9"/>
        <v>0</v>
      </c>
      <c r="L53" s="170">
        <v>15</v>
      </c>
      <c r="M53" s="170">
        <f t="shared" si="10"/>
        <v>0</v>
      </c>
      <c r="N53" s="170">
        <v>0</v>
      </c>
      <c r="O53" s="170">
        <f t="shared" si="11"/>
        <v>0</v>
      </c>
      <c r="P53" s="170">
        <v>6.8000000000000005E-2</v>
      </c>
      <c r="Q53" s="170">
        <f t="shared" si="12"/>
        <v>0.41</v>
      </c>
      <c r="R53" s="170"/>
      <c r="S53" s="170"/>
      <c r="T53" s="171">
        <v>0.48937999999999998</v>
      </c>
      <c r="U53" s="170">
        <f t="shared" si="13"/>
        <v>2.94</v>
      </c>
      <c r="V53" s="156"/>
      <c r="W53" s="156"/>
      <c r="X53" s="156"/>
      <c r="Y53" s="156"/>
      <c r="Z53" s="156"/>
      <c r="AA53" s="156"/>
      <c r="AB53" s="156"/>
      <c r="AC53" s="156"/>
      <c r="AD53" s="156"/>
      <c r="AE53" s="156" t="s">
        <v>171</v>
      </c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</row>
    <row r="54" spans="1:60" outlineLevel="1" x14ac:dyDescent="0.2">
      <c r="A54" s="157">
        <v>37</v>
      </c>
      <c r="B54" s="162" t="s">
        <v>226</v>
      </c>
      <c r="C54" s="195" t="s">
        <v>227</v>
      </c>
      <c r="D54" s="164" t="s">
        <v>148</v>
      </c>
      <c r="E54" s="166">
        <v>1</v>
      </c>
      <c r="F54" s="169"/>
      <c r="G54" s="170">
        <f t="shared" si="7"/>
        <v>0</v>
      </c>
      <c r="H54" s="169"/>
      <c r="I54" s="170">
        <f t="shared" si="8"/>
        <v>0</v>
      </c>
      <c r="J54" s="169"/>
      <c r="K54" s="170">
        <f t="shared" si="9"/>
        <v>0</v>
      </c>
      <c r="L54" s="170">
        <v>15</v>
      </c>
      <c r="M54" s="170">
        <f t="shared" si="10"/>
        <v>0</v>
      </c>
      <c r="N54" s="170">
        <v>4.7449999999999999E-2</v>
      </c>
      <c r="O54" s="170">
        <f t="shared" si="11"/>
        <v>0.05</v>
      </c>
      <c r="P54" s="170">
        <v>0</v>
      </c>
      <c r="Q54" s="170">
        <f t="shared" si="12"/>
        <v>0</v>
      </c>
      <c r="R54" s="170"/>
      <c r="S54" s="170"/>
      <c r="T54" s="171">
        <v>4.0122799999999996</v>
      </c>
      <c r="U54" s="170">
        <f t="shared" si="13"/>
        <v>4.01</v>
      </c>
      <c r="V54" s="156"/>
      <c r="W54" s="156"/>
      <c r="X54" s="156"/>
      <c r="Y54" s="156"/>
      <c r="Z54" s="156"/>
      <c r="AA54" s="156"/>
      <c r="AB54" s="156"/>
      <c r="AC54" s="156"/>
      <c r="AD54" s="156"/>
      <c r="AE54" s="156" t="s">
        <v>171</v>
      </c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</row>
    <row r="55" spans="1:60" x14ac:dyDescent="0.2">
      <c r="A55" s="158" t="s">
        <v>144</v>
      </c>
      <c r="B55" s="163" t="s">
        <v>73</v>
      </c>
      <c r="C55" s="196" t="s">
        <v>74</v>
      </c>
      <c r="D55" s="165"/>
      <c r="E55" s="167"/>
      <c r="F55" s="172"/>
      <c r="G55" s="172">
        <f>SUMIF(AE56:AE57,"&lt;&gt;NOR",G56:G57)</f>
        <v>0</v>
      </c>
      <c r="H55" s="172"/>
      <c r="I55" s="172">
        <f>SUM(I56:I57)</f>
        <v>0</v>
      </c>
      <c r="J55" s="172"/>
      <c r="K55" s="172">
        <f>SUM(K56:K57)</f>
        <v>0</v>
      </c>
      <c r="L55" s="172"/>
      <c r="M55" s="172">
        <f>SUM(M56:M57)</f>
        <v>0</v>
      </c>
      <c r="N55" s="172"/>
      <c r="O55" s="172">
        <f>SUM(O56:O57)</f>
        <v>0</v>
      </c>
      <c r="P55" s="172"/>
      <c r="Q55" s="172">
        <f>SUM(Q56:Q57)</f>
        <v>0</v>
      </c>
      <c r="R55" s="172"/>
      <c r="S55" s="172"/>
      <c r="T55" s="173"/>
      <c r="U55" s="172">
        <f>SUM(U56:U57)</f>
        <v>9.36</v>
      </c>
      <c r="AE55" t="s">
        <v>145</v>
      </c>
    </row>
    <row r="56" spans="1:60" outlineLevel="1" x14ac:dyDescent="0.2">
      <c r="A56" s="157">
        <v>38</v>
      </c>
      <c r="B56" s="162" t="s">
        <v>228</v>
      </c>
      <c r="C56" s="195" t="s">
        <v>229</v>
      </c>
      <c r="D56" s="164" t="s">
        <v>215</v>
      </c>
      <c r="E56" s="166">
        <v>12</v>
      </c>
      <c r="F56" s="169"/>
      <c r="G56" s="170">
        <f>ROUND(E56*F56,2)</f>
        <v>0</v>
      </c>
      <c r="H56" s="169"/>
      <c r="I56" s="170">
        <f>ROUND(E56*H56,2)</f>
        <v>0</v>
      </c>
      <c r="J56" s="169"/>
      <c r="K56" s="170">
        <f>ROUND(E56*J56,2)</f>
        <v>0</v>
      </c>
      <c r="L56" s="170">
        <v>15</v>
      </c>
      <c r="M56" s="170">
        <f>G56*(1+L56/100)</f>
        <v>0</v>
      </c>
      <c r="N56" s="170">
        <v>0</v>
      </c>
      <c r="O56" s="170">
        <f>ROUND(E56*N56,2)</f>
        <v>0</v>
      </c>
      <c r="P56" s="170">
        <v>0</v>
      </c>
      <c r="Q56" s="170">
        <f>ROUND(E56*P56,2)</f>
        <v>0</v>
      </c>
      <c r="R56" s="170"/>
      <c r="S56" s="170"/>
      <c r="T56" s="171">
        <v>0.307</v>
      </c>
      <c r="U56" s="170">
        <f>ROUND(E56*T56,2)</f>
        <v>3.68</v>
      </c>
      <c r="V56" s="156"/>
      <c r="W56" s="156"/>
      <c r="X56" s="156"/>
      <c r="Y56" s="156"/>
      <c r="Z56" s="156"/>
      <c r="AA56" s="156"/>
      <c r="AB56" s="156"/>
      <c r="AC56" s="156"/>
      <c r="AD56" s="156"/>
      <c r="AE56" s="156" t="s">
        <v>149</v>
      </c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</row>
    <row r="57" spans="1:60" outlineLevel="1" x14ac:dyDescent="0.2">
      <c r="A57" s="157">
        <v>39</v>
      </c>
      <c r="B57" s="162" t="s">
        <v>230</v>
      </c>
      <c r="C57" s="195" t="s">
        <v>231</v>
      </c>
      <c r="D57" s="164" t="s">
        <v>215</v>
      </c>
      <c r="E57" s="166">
        <v>3</v>
      </c>
      <c r="F57" s="169"/>
      <c r="G57" s="170">
        <f>ROUND(E57*F57,2)</f>
        <v>0</v>
      </c>
      <c r="H57" s="169"/>
      <c r="I57" s="170">
        <f>ROUND(E57*H57,2)</f>
        <v>0</v>
      </c>
      <c r="J57" s="169"/>
      <c r="K57" s="170">
        <f>ROUND(E57*J57,2)</f>
        <v>0</v>
      </c>
      <c r="L57" s="170">
        <v>15</v>
      </c>
      <c r="M57" s="170">
        <f>G57*(1+L57/100)</f>
        <v>0</v>
      </c>
      <c r="N57" s="170">
        <v>0</v>
      </c>
      <c r="O57" s="170">
        <f>ROUND(E57*N57,2)</f>
        <v>0</v>
      </c>
      <c r="P57" s="170">
        <v>0</v>
      </c>
      <c r="Q57" s="170">
        <f>ROUND(E57*P57,2)</f>
        <v>0</v>
      </c>
      <c r="R57" s="170"/>
      <c r="S57" s="170"/>
      <c r="T57" s="171">
        <v>1.8919999999999999</v>
      </c>
      <c r="U57" s="170">
        <f>ROUND(E57*T57,2)</f>
        <v>5.68</v>
      </c>
      <c r="V57" s="156"/>
      <c r="W57" s="156"/>
      <c r="X57" s="156"/>
      <c r="Y57" s="156"/>
      <c r="Z57" s="156"/>
      <c r="AA57" s="156"/>
      <c r="AB57" s="156"/>
      <c r="AC57" s="156"/>
      <c r="AD57" s="156"/>
      <c r="AE57" s="156" t="s">
        <v>149</v>
      </c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</row>
    <row r="58" spans="1:60" x14ac:dyDescent="0.2">
      <c r="A58" s="158" t="s">
        <v>144</v>
      </c>
      <c r="B58" s="163" t="s">
        <v>75</v>
      </c>
      <c r="C58" s="196" t="s">
        <v>76</v>
      </c>
      <c r="D58" s="165"/>
      <c r="E58" s="167"/>
      <c r="F58" s="172"/>
      <c r="G58" s="172">
        <f>SUMIF(AE59:AE59,"&lt;&gt;NOR",G59:G59)</f>
        <v>0</v>
      </c>
      <c r="H58" s="172"/>
      <c r="I58" s="172">
        <f>SUM(I59:I59)</f>
        <v>0</v>
      </c>
      <c r="J58" s="172"/>
      <c r="K58" s="172">
        <f>SUM(K59:K59)</f>
        <v>0</v>
      </c>
      <c r="L58" s="172"/>
      <c r="M58" s="172">
        <f>SUM(M59:M59)</f>
        <v>0</v>
      </c>
      <c r="N58" s="172"/>
      <c r="O58" s="172">
        <f>SUM(O59:O59)</f>
        <v>0.01</v>
      </c>
      <c r="P58" s="172"/>
      <c r="Q58" s="172">
        <f>SUM(Q59:Q59)</f>
        <v>0</v>
      </c>
      <c r="R58" s="172"/>
      <c r="S58" s="172"/>
      <c r="T58" s="173"/>
      <c r="U58" s="172">
        <f>SUM(U59:U59)</f>
        <v>1.65</v>
      </c>
      <c r="AE58" t="s">
        <v>145</v>
      </c>
    </row>
    <row r="59" spans="1:60" outlineLevel="1" x14ac:dyDescent="0.2">
      <c r="A59" s="157">
        <v>40</v>
      </c>
      <c r="B59" s="162" t="s">
        <v>232</v>
      </c>
      <c r="C59" s="195" t="s">
        <v>233</v>
      </c>
      <c r="D59" s="164" t="s">
        <v>152</v>
      </c>
      <c r="E59" s="166">
        <v>6</v>
      </c>
      <c r="F59" s="169"/>
      <c r="G59" s="170">
        <f>ROUND(E59*F59,2)</f>
        <v>0</v>
      </c>
      <c r="H59" s="169"/>
      <c r="I59" s="170">
        <f>ROUND(E59*H59,2)</f>
        <v>0</v>
      </c>
      <c r="J59" s="169"/>
      <c r="K59" s="170">
        <f>ROUND(E59*J59,2)</f>
        <v>0</v>
      </c>
      <c r="L59" s="170">
        <v>15</v>
      </c>
      <c r="M59" s="170">
        <f>G59*(1+L59/100)</f>
        <v>0</v>
      </c>
      <c r="N59" s="170">
        <v>1.3600000000000001E-3</v>
      </c>
      <c r="O59" s="170">
        <f>ROUND(E59*N59,2)</f>
        <v>0.01</v>
      </c>
      <c r="P59" s="170">
        <v>0</v>
      </c>
      <c r="Q59" s="170">
        <f>ROUND(E59*P59,2)</f>
        <v>0</v>
      </c>
      <c r="R59" s="170"/>
      <c r="S59" s="170"/>
      <c r="T59" s="171">
        <v>0.27517000000000003</v>
      </c>
      <c r="U59" s="170">
        <f>ROUND(E59*T59,2)</f>
        <v>1.65</v>
      </c>
      <c r="V59" s="156"/>
      <c r="W59" s="156"/>
      <c r="X59" s="156"/>
      <c r="Y59" s="156"/>
      <c r="Z59" s="156"/>
      <c r="AA59" s="156"/>
      <c r="AB59" s="156"/>
      <c r="AC59" s="156"/>
      <c r="AD59" s="156"/>
      <c r="AE59" s="156" t="s">
        <v>171</v>
      </c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</row>
    <row r="60" spans="1:60" x14ac:dyDescent="0.2">
      <c r="A60" s="158" t="s">
        <v>144</v>
      </c>
      <c r="B60" s="163" t="s">
        <v>77</v>
      </c>
      <c r="C60" s="196" t="s">
        <v>78</v>
      </c>
      <c r="D60" s="165"/>
      <c r="E60" s="167"/>
      <c r="F60" s="172"/>
      <c r="G60" s="172">
        <f>SUMIF(AE61:AE63,"&lt;&gt;NOR",G61:G63)</f>
        <v>0</v>
      </c>
      <c r="H60" s="172"/>
      <c r="I60" s="172">
        <f>SUM(I61:I63)</f>
        <v>0</v>
      </c>
      <c r="J60" s="172"/>
      <c r="K60" s="172">
        <f>SUM(K61:K63)</f>
        <v>0</v>
      </c>
      <c r="L60" s="172"/>
      <c r="M60" s="172">
        <f>SUM(M61:M63)</f>
        <v>0</v>
      </c>
      <c r="N60" s="172"/>
      <c r="O60" s="172">
        <f>SUM(O61:O63)</f>
        <v>0.6</v>
      </c>
      <c r="P60" s="172"/>
      <c r="Q60" s="172">
        <f>SUM(Q61:Q63)</f>
        <v>0</v>
      </c>
      <c r="R60" s="172"/>
      <c r="S60" s="172"/>
      <c r="T60" s="173"/>
      <c r="U60" s="172">
        <f>SUM(U61:U63)</f>
        <v>16.53</v>
      </c>
      <c r="AE60" t="s">
        <v>145</v>
      </c>
    </row>
    <row r="61" spans="1:60" ht="22.5" outlineLevel="1" x14ac:dyDescent="0.2">
      <c r="A61" s="157">
        <v>41</v>
      </c>
      <c r="B61" s="162" t="s">
        <v>234</v>
      </c>
      <c r="C61" s="195" t="s">
        <v>235</v>
      </c>
      <c r="D61" s="164" t="s">
        <v>152</v>
      </c>
      <c r="E61" s="166">
        <v>67</v>
      </c>
      <c r="F61" s="169"/>
      <c r="G61" s="170">
        <f>ROUND(E61*F61,2)</f>
        <v>0</v>
      </c>
      <c r="H61" s="169"/>
      <c r="I61" s="170">
        <f>ROUND(E61*H61,2)</f>
        <v>0</v>
      </c>
      <c r="J61" s="169"/>
      <c r="K61" s="170">
        <f>ROUND(E61*J61,2)</f>
        <v>0</v>
      </c>
      <c r="L61" s="170">
        <v>15</v>
      </c>
      <c r="M61" s="170">
        <f>G61*(1+L61/100)</f>
        <v>0</v>
      </c>
      <c r="N61" s="170">
        <v>5.5100000000000001E-3</v>
      </c>
      <c r="O61" s="170">
        <f>ROUND(E61*N61,2)</f>
        <v>0.37</v>
      </c>
      <c r="P61" s="170">
        <v>0</v>
      </c>
      <c r="Q61" s="170">
        <f>ROUND(E61*P61,2)</f>
        <v>0</v>
      </c>
      <c r="R61" s="170"/>
      <c r="S61" s="170"/>
      <c r="T61" s="171">
        <v>9.0079999999999993E-2</v>
      </c>
      <c r="U61" s="170">
        <f>ROUND(E61*T61,2)</f>
        <v>6.04</v>
      </c>
      <c r="V61" s="156"/>
      <c r="W61" s="156"/>
      <c r="X61" s="156"/>
      <c r="Y61" s="156"/>
      <c r="Z61" s="156"/>
      <c r="AA61" s="156"/>
      <c r="AB61" s="156"/>
      <c r="AC61" s="156"/>
      <c r="AD61" s="156"/>
      <c r="AE61" s="156" t="s">
        <v>171</v>
      </c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</row>
    <row r="62" spans="1:60" ht="22.5" outlineLevel="1" x14ac:dyDescent="0.2">
      <c r="A62" s="157">
        <v>42</v>
      </c>
      <c r="B62" s="162" t="s">
        <v>236</v>
      </c>
      <c r="C62" s="195" t="s">
        <v>237</v>
      </c>
      <c r="D62" s="164" t="s">
        <v>152</v>
      </c>
      <c r="E62" s="166">
        <v>19</v>
      </c>
      <c r="F62" s="169"/>
      <c r="G62" s="170">
        <f>ROUND(E62*F62,2)</f>
        <v>0</v>
      </c>
      <c r="H62" s="169"/>
      <c r="I62" s="170">
        <f>ROUND(E62*H62,2)</f>
        <v>0</v>
      </c>
      <c r="J62" s="169"/>
      <c r="K62" s="170">
        <f>ROUND(E62*J62,2)</f>
        <v>0</v>
      </c>
      <c r="L62" s="170">
        <v>15</v>
      </c>
      <c r="M62" s="170">
        <f>G62*(1+L62/100)</f>
        <v>0</v>
      </c>
      <c r="N62" s="170">
        <v>6.5300000000000002E-3</v>
      </c>
      <c r="O62" s="170">
        <f>ROUND(E62*N62,2)</f>
        <v>0.12</v>
      </c>
      <c r="P62" s="170">
        <v>0</v>
      </c>
      <c r="Q62" s="170">
        <f>ROUND(E62*P62,2)</f>
        <v>0</v>
      </c>
      <c r="R62" s="170"/>
      <c r="S62" s="170"/>
      <c r="T62" s="171">
        <v>0.09</v>
      </c>
      <c r="U62" s="170">
        <f>ROUND(E62*T62,2)</f>
        <v>1.71</v>
      </c>
      <c r="V62" s="156"/>
      <c r="W62" s="156"/>
      <c r="X62" s="156"/>
      <c r="Y62" s="156"/>
      <c r="Z62" s="156"/>
      <c r="AA62" s="156"/>
      <c r="AB62" s="156"/>
      <c r="AC62" s="156"/>
      <c r="AD62" s="156"/>
      <c r="AE62" s="156" t="s">
        <v>149</v>
      </c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</row>
    <row r="63" spans="1:60" ht="22.5" outlineLevel="1" x14ac:dyDescent="0.2">
      <c r="A63" s="157">
        <v>43</v>
      </c>
      <c r="B63" s="162" t="s">
        <v>238</v>
      </c>
      <c r="C63" s="195" t="s">
        <v>239</v>
      </c>
      <c r="D63" s="164" t="s">
        <v>152</v>
      </c>
      <c r="E63" s="166">
        <v>19</v>
      </c>
      <c r="F63" s="169"/>
      <c r="G63" s="170">
        <f>ROUND(E63*F63,2)</f>
        <v>0</v>
      </c>
      <c r="H63" s="169"/>
      <c r="I63" s="170">
        <f>ROUND(E63*H63,2)</f>
        <v>0</v>
      </c>
      <c r="J63" s="169"/>
      <c r="K63" s="170">
        <f>ROUND(E63*J63,2)</f>
        <v>0</v>
      </c>
      <c r="L63" s="170">
        <v>15</v>
      </c>
      <c r="M63" s="170">
        <f>G63*(1+L63/100)</f>
        <v>0</v>
      </c>
      <c r="N63" s="170">
        <v>5.7200000000000003E-3</v>
      </c>
      <c r="O63" s="170">
        <f>ROUND(E63*N63,2)</f>
        <v>0.11</v>
      </c>
      <c r="P63" s="170">
        <v>0</v>
      </c>
      <c r="Q63" s="170">
        <f>ROUND(E63*P63,2)</f>
        <v>0</v>
      </c>
      <c r="R63" s="170"/>
      <c r="S63" s="170"/>
      <c r="T63" s="171">
        <v>0.46200000000000002</v>
      </c>
      <c r="U63" s="170">
        <f>ROUND(E63*T63,2)</f>
        <v>8.7799999999999994</v>
      </c>
      <c r="V63" s="156"/>
      <c r="W63" s="156"/>
      <c r="X63" s="156"/>
      <c r="Y63" s="156"/>
      <c r="Z63" s="156"/>
      <c r="AA63" s="156"/>
      <c r="AB63" s="156"/>
      <c r="AC63" s="156"/>
      <c r="AD63" s="156"/>
      <c r="AE63" s="156" t="s">
        <v>149</v>
      </c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</row>
    <row r="64" spans="1:60" x14ac:dyDescent="0.2">
      <c r="A64" s="158" t="s">
        <v>144</v>
      </c>
      <c r="B64" s="163" t="s">
        <v>79</v>
      </c>
      <c r="C64" s="196" t="s">
        <v>80</v>
      </c>
      <c r="D64" s="165"/>
      <c r="E64" s="167"/>
      <c r="F64" s="172"/>
      <c r="G64" s="172">
        <f>SUMIF(AE65:AE69,"&lt;&gt;NOR",G65:G69)</f>
        <v>0</v>
      </c>
      <c r="H64" s="172"/>
      <c r="I64" s="172">
        <f>SUM(I65:I69)</f>
        <v>0</v>
      </c>
      <c r="J64" s="172"/>
      <c r="K64" s="172">
        <f>SUM(K65:K69)</f>
        <v>0</v>
      </c>
      <c r="L64" s="172"/>
      <c r="M64" s="172">
        <f>SUM(M65:M69)</f>
        <v>0</v>
      </c>
      <c r="N64" s="172"/>
      <c r="O64" s="172">
        <f>SUM(O65:O69)</f>
        <v>0.01</v>
      </c>
      <c r="P64" s="172"/>
      <c r="Q64" s="172">
        <f>SUM(Q65:Q69)</f>
        <v>0.5</v>
      </c>
      <c r="R64" s="172"/>
      <c r="S64" s="172"/>
      <c r="T64" s="173"/>
      <c r="U64" s="172">
        <f>SUM(U65:U69)</f>
        <v>15.12</v>
      </c>
      <c r="AE64" t="s">
        <v>145</v>
      </c>
    </row>
    <row r="65" spans="1:60" outlineLevel="1" x14ac:dyDescent="0.2">
      <c r="A65" s="157">
        <v>44</v>
      </c>
      <c r="B65" s="162" t="s">
        <v>240</v>
      </c>
      <c r="C65" s="195" t="s">
        <v>241</v>
      </c>
      <c r="D65" s="164" t="s">
        <v>148</v>
      </c>
      <c r="E65" s="166">
        <v>1.2</v>
      </c>
      <c r="F65" s="169"/>
      <c r="G65" s="170">
        <f>ROUND(E65*F65,2)</f>
        <v>0</v>
      </c>
      <c r="H65" s="169"/>
      <c r="I65" s="170">
        <f>ROUND(E65*H65,2)</f>
        <v>0</v>
      </c>
      <c r="J65" s="169"/>
      <c r="K65" s="170">
        <f>ROUND(E65*J65,2)</f>
        <v>0</v>
      </c>
      <c r="L65" s="170">
        <v>15</v>
      </c>
      <c r="M65" s="170">
        <f>G65*(1+L65/100)</f>
        <v>0</v>
      </c>
      <c r="N65" s="170">
        <v>4.8999999999999998E-4</v>
      </c>
      <c r="O65" s="170">
        <f>ROUND(E65*N65,2)</f>
        <v>0</v>
      </c>
      <c r="P65" s="170">
        <v>0.12545000000000001</v>
      </c>
      <c r="Q65" s="170">
        <f>ROUND(E65*P65,2)</f>
        <v>0.15</v>
      </c>
      <c r="R65" s="170"/>
      <c r="S65" s="170"/>
      <c r="T65" s="171">
        <v>1.76268</v>
      </c>
      <c r="U65" s="170">
        <f>ROUND(E65*T65,2)</f>
        <v>2.12</v>
      </c>
      <c r="V65" s="156"/>
      <c r="W65" s="156"/>
      <c r="X65" s="156"/>
      <c r="Y65" s="156"/>
      <c r="Z65" s="156"/>
      <c r="AA65" s="156"/>
      <c r="AB65" s="156"/>
      <c r="AC65" s="156"/>
      <c r="AD65" s="156"/>
      <c r="AE65" s="156" t="s">
        <v>171</v>
      </c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</row>
    <row r="66" spans="1:60" outlineLevel="1" x14ac:dyDescent="0.2">
      <c r="A66" s="157">
        <v>45</v>
      </c>
      <c r="B66" s="162" t="s">
        <v>242</v>
      </c>
      <c r="C66" s="195" t="s">
        <v>243</v>
      </c>
      <c r="D66" s="164" t="s">
        <v>148</v>
      </c>
      <c r="E66" s="166">
        <v>1.5</v>
      </c>
      <c r="F66" s="169"/>
      <c r="G66" s="170">
        <f>ROUND(E66*F66,2)</f>
        <v>0</v>
      </c>
      <c r="H66" s="169"/>
      <c r="I66" s="170">
        <f>ROUND(E66*H66,2)</f>
        <v>0</v>
      </c>
      <c r="J66" s="169"/>
      <c r="K66" s="170">
        <f>ROUND(E66*J66,2)</f>
        <v>0</v>
      </c>
      <c r="L66" s="170">
        <v>15</v>
      </c>
      <c r="M66" s="170">
        <f>G66*(1+L66/100)</f>
        <v>0</v>
      </c>
      <c r="N66" s="170">
        <v>0</v>
      </c>
      <c r="O66" s="170">
        <f>ROUND(E66*N66,2)</f>
        <v>0</v>
      </c>
      <c r="P66" s="170">
        <v>0.22716</v>
      </c>
      <c r="Q66" s="170">
        <f>ROUND(E66*P66,2)</f>
        <v>0.34</v>
      </c>
      <c r="R66" s="170"/>
      <c r="S66" s="170"/>
      <c r="T66" s="171">
        <v>3.8558400000000002</v>
      </c>
      <c r="U66" s="170">
        <f>ROUND(E66*T66,2)</f>
        <v>5.78</v>
      </c>
      <c r="V66" s="156"/>
      <c r="W66" s="156"/>
      <c r="X66" s="156"/>
      <c r="Y66" s="156"/>
      <c r="Z66" s="156"/>
      <c r="AA66" s="156"/>
      <c r="AB66" s="156"/>
      <c r="AC66" s="156"/>
      <c r="AD66" s="156"/>
      <c r="AE66" s="156" t="s">
        <v>171</v>
      </c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</row>
    <row r="67" spans="1:60" outlineLevel="1" x14ac:dyDescent="0.2">
      <c r="A67" s="157">
        <v>46</v>
      </c>
      <c r="B67" s="162" t="s">
        <v>244</v>
      </c>
      <c r="C67" s="195" t="s">
        <v>245</v>
      </c>
      <c r="D67" s="164" t="s">
        <v>174</v>
      </c>
      <c r="E67" s="166">
        <v>2</v>
      </c>
      <c r="F67" s="169"/>
      <c r="G67" s="170">
        <f>ROUND(E67*F67,2)</f>
        <v>0</v>
      </c>
      <c r="H67" s="169"/>
      <c r="I67" s="170">
        <f>ROUND(E67*H67,2)</f>
        <v>0</v>
      </c>
      <c r="J67" s="169"/>
      <c r="K67" s="170">
        <f>ROUND(E67*J67,2)</f>
        <v>0</v>
      </c>
      <c r="L67" s="170">
        <v>15</v>
      </c>
      <c r="M67" s="170">
        <f>G67*(1+L67/100)</f>
        <v>0</v>
      </c>
      <c r="N67" s="170">
        <v>0</v>
      </c>
      <c r="O67" s="170">
        <f>ROUND(E67*N67,2)</f>
        <v>0</v>
      </c>
      <c r="P67" s="170">
        <v>3.0999999999999999E-3</v>
      </c>
      <c r="Q67" s="170">
        <f>ROUND(E67*P67,2)</f>
        <v>0.01</v>
      </c>
      <c r="R67" s="170"/>
      <c r="S67" s="170"/>
      <c r="T67" s="171">
        <v>0.31</v>
      </c>
      <c r="U67" s="170">
        <f>ROUND(E67*T67,2)</f>
        <v>0.62</v>
      </c>
      <c r="V67" s="156"/>
      <c r="W67" s="156"/>
      <c r="X67" s="156"/>
      <c r="Y67" s="156"/>
      <c r="Z67" s="156"/>
      <c r="AA67" s="156"/>
      <c r="AB67" s="156"/>
      <c r="AC67" s="156"/>
      <c r="AD67" s="156"/>
      <c r="AE67" s="156" t="s">
        <v>149</v>
      </c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</row>
    <row r="68" spans="1:60" outlineLevel="1" x14ac:dyDescent="0.2">
      <c r="A68" s="157">
        <v>47</v>
      </c>
      <c r="B68" s="162" t="s">
        <v>246</v>
      </c>
      <c r="C68" s="195" t="s">
        <v>247</v>
      </c>
      <c r="D68" s="164" t="s">
        <v>148</v>
      </c>
      <c r="E68" s="166">
        <v>15</v>
      </c>
      <c r="F68" s="169"/>
      <c r="G68" s="170">
        <f>ROUND(E68*F68,2)</f>
        <v>0</v>
      </c>
      <c r="H68" s="169"/>
      <c r="I68" s="170">
        <f>ROUND(E68*H68,2)</f>
        <v>0</v>
      </c>
      <c r="J68" s="169"/>
      <c r="K68" s="170">
        <f>ROUND(E68*J68,2)</f>
        <v>0</v>
      </c>
      <c r="L68" s="170">
        <v>15</v>
      </c>
      <c r="M68" s="170">
        <f>G68*(1+L68/100)</f>
        <v>0</v>
      </c>
      <c r="N68" s="170">
        <v>4.6999999999999999E-4</v>
      </c>
      <c r="O68" s="170">
        <f>ROUND(E68*N68,2)</f>
        <v>0.01</v>
      </c>
      <c r="P68" s="170">
        <v>0</v>
      </c>
      <c r="Q68" s="170">
        <f>ROUND(E68*P68,2)</f>
        <v>0</v>
      </c>
      <c r="R68" s="170"/>
      <c r="S68" s="170"/>
      <c r="T68" s="171">
        <v>0.35970999999999997</v>
      </c>
      <c r="U68" s="170">
        <f>ROUND(E68*T68,2)</f>
        <v>5.4</v>
      </c>
      <c r="V68" s="156"/>
      <c r="W68" s="156"/>
      <c r="X68" s="156"/>
      <c r="Y68" s="156"/>
      <c r="Z68" s="156"/>
      <c r="AA68" s="156"/>
      <c r="AB68" s="156"/>
      <c r="AC68" s="156"/>
      <c r="AD68" s="156"/>
      <c r="AE68" s="156" t="s">
        <v>171</v>
      </c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</row>
    <row r="69" spans="1:60" outlineLevel="1" x14ac:dyDescent="0.2">
      <c r="A69" s="157">
        <v>48</v>
      </c>
      <c r="B69" s="162" t="s">
        <v>248</v>
      </c>
      <c r="C69" s="195" t="s">
        <v>249</v>
      </c>
      <c r="D69" s="164" t="s">
        <v>148</v>
      </c>
      <c r="E69" s="166">
        <v>1.5</v>
      </c>
      <c r="F69" s="169"/>
      <c r="G69" s="170">
        <f>ROUND(E69*F69,2)</f>
        <v>0</v>
      </c>
      <c r="H69" s="169"/>
      <c r="I69" s="170">
        <f>ROUND(E69*H69,2)</f>
        <v>0</v>
      </c>
      <c r="J69" s="169"/>
      <c r="K69" s="170">
        <f>ROUND(E69*J69,2)</f>
        <v>0</v>
      </c>
      <c r="L69" s="170">
        <v>15</v>
      </c>
      <c r="M69" s="170">
        <f>G69*(1+L69/100)</f>
        <v>0</v>
      </c>
      <c r="N69" s="170">
        <v>1.31E-3</v>
      </c>
      <c r="O69" s="170">
        <f>ROUND(E69*N69,2)</f>
        <v>0</v>
      </c>
      <c r="P69" s="170">
        <v>0</v>
      </c>
      <c r="Q69" s="170">
        <f>ROUND(E69*P69,2)</f>
        <v>0</v>
      </c>
      <c r="R69" s="170"/>
      <c r="S69" s="170"/>
      <c r="T69" s="171">
        <v>0.79898999999999998</v>
      </c>
      <c r="U69" s="170">
        <f>ROUND(E69*T69,2)</f>
        <v>1.2</v>
      </c>
      <c r="V69" s="156"/>
      <c r="W69" s="156"/>
      <c r="X69" s="156"/>
      <c r="Y69" s="156"/>
      <c r="Z69" s="156"/>
      <c r="AA69" s="156"/>
      <c r="AB69" s="156"/>
      <c r="AC69" s="156"/>
      <c r="AD69" s="156"/>
      <c r="AE69" s="156" t="s">
        <v>171</v>
      </c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</row>
    <row r="70" spans="1:60" x14ac:dyDescent="0.2">
      <c r="A70" s="158" t="s">
        <v>144</v>
      </c>
      <c r="B70" s="163" t="s">
        <v>81</v>
      </c>
      <c r="C70" s="196" t="s">
        <v>82</v>
      </c>
      <c r="D70" s="165"/>
      <c r="E70" s="167"/>
      <c r="F70" s="172"/>
      <c r="G70" s="172">
        <f>SUMIF(AE71:AE75,"&lt;&gt;NOR",G71:G75)</f>
        <v>0</v>
      </c>
      <c r="H70" s="172"/>
      <c r="I70" s="172">
        <f>SUM(I71:I75)</f>
        <v>0</v>
      </c>
      <c r="J70" s="172"/>
      <c r="K70" s="172">
        <f>SUM(K71:K75)</f>
        <v>0</v>
      </c>
      <c r="L70" s="172"/>
      <c r="M70" s="172">
        <f>SUM(M71:M75)</f>
        <v>0</v>
      </c>
      <c r="N70" s="172"/>
      <c r="O70" s="172">
        <f>SUM(O71:O75)</f>
        <v>0.04</v>
      </c>
      <c r="P70" s="172"/>
      <c r="Q70" s="172">
        <f>SUM(Q71:Q75)</f>
        <v>0.15</v>
      </c>
      <c r="R70" s="172"/>
      <c r="S70" s="172"/>
      <c r="T70" s="173"/>
      <c r="U70" s="172">
        <f>SUM(U71:U75)</f>
        <v>23.730000000000004</v>
      </c>
      <c r="AE70" t="s">
        <v>145</v>
      </c>
    </row>
    <row r="71" spans="1:60" outlineLevel="1" x14ac:dyDescent="0.2">
      <c r="A71" s="157">
        <v>49</v>
      </c>
      <c r="B71" s="162" t="s">
        <v>250</v>
      </c>
      <c r="C71" s="195" t="s">
        <v>251</v>
      </c>
      <c r="D71" s="164" t="s">
        <v>148</v>
      </c>
      <c r="E71" s="166">
        <v>3.5</v>
      </c>
      <c r="F71" s="169"/>
      <c r="G71" s="170">
        <f>ROUND(E71*F71,2)</f>
        <v>0</v>
      </c>
      <c r="H71" s="169"/>
      <c r="I71" s="170">
        <f>ROUND(E71*H71,2)</f>
        <v>0</v>
      </c>
      <c r="J71" s="169"/>
      <c r="K71" s="170">
        <f>ROUND(E71*J71,2)</f>
        <v>0</v>
      </c>
      <c r="L71" s="170">
        <v>15</v>
      </c>
      <c r="M71" s="170">
        <f>G71*(1+L71/100)</f>
        <v>0</v>
      </c>
      <c r="N71" s="170">
        <v>4.8999999999999998E-4</v>
      </c>
      <c r="O71" s="170">
        <f>ROUND(E71*N71,2)</f>
        <v>0</v>
      </c>
      <c r="P71" s="170">
        <v>4.308E-2</v>
      </c>
      <c r="Q71" s="170">
        <f>ROUND(E71*P71,2)</f>
        <v>0.15</v>
      </c>
      <c r="R71" s="170"/>
      <c r="S71" s="170"/>
      <c r="T71" s="171">
        <v>0.85326999999999997</v>
      </c>
      <c r="U71" s="170">
        <f>ROUND(E71*T71,2)</f>
        <v>2.99</v>
      </c>
      <c r="V71" s="156"/>
      <c r="W71" s="156"/>
      <c r="X71" s="156"/>
      <c r="Y71" s="156"/>
      <c r="Z71" s="156"/>
      <c r="AA71" s="156"/>
      <c r="AB71" s="156"/>
      <c r="AC71" s="156"/>
      <c r="AD71" s="156"/>
      <c r="AE71" s="156" t="s">
        <v>171</v>
      </c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</row>
    <row r="72" spans="1:60" outlineLevel="1" x14ac:dyDescent="0.2">
      <c r="A72" s="157">
        <v>50</v>
      </c>
      <c r="B72" s="162" t="s">
        <v>252</v>
      </c>
      <c r="C72" s="195" t="s">
        <v>253</v>
      </c>
      <c r="D72" s="164" t="s">
        <v>148</v>
      </c>
      <c r="E72" s="166">
        <v>16.5</v>
      </c>
      <c r="F72" s="169"/>
      <c r="G72" s="170">
        <f>ROUND(E72*F72,2)</f>
        <v>0</v>
      </c>
      <c r="H72" s="169"/>
      <c r="I72" s="170">
        <f>ROUND(E72*H72,2)</f>
        <v>0</v>
      </c>
      <c r="J72" s="169"/>
      <c r="K72" s="170">
        <f>ROUND(E72*J72,2)</f>
        <v>0</v>
      </c>
      <c r="L72" s="170">
        <v>15</v>
      </c>
      <c r="M72" s="170">
        <f>G72*(1+L72/100)</f>
        <v>0</v>
      </c>
      <c r="N72" s="170">
        <v>7.1000000000000002E-4</v>
      </c>
      <c r="O72" s="170">
        <f>ROUND(E72*N72,2)</f>
        <v>0.01</v>
      </c>
      <c r="P72" s="170">
        <v>0</v>
      </c>
      <c r="Q72" s="170">
        <f>ROUND(E72*P72,2)</f>
        <v>0</v>
      </c>
      <c r="R72" s="170"/>
      <c r="S72" s="170"/>
      <c r="T72" s="171">
        <v>0.96748000000000001</v>
      </c>
      <c r="U72" s="170">
        <f>ROUND(E72*T72,2)</f>
        <v>15.96</v>
      </c>
      <c r="V72" s="156"/>
      <c r="W72" s="156"/>
      <c r="X72" s="156"/>
      <c r="Y72" s="156"/>
      <c r="Z72" s="156"/>
      <c r="AA72" s="156"/>
      <c r="AB72" s="156"/>
      <c r="AC72" s="156"/>
      <c r="AD72" s="156"/>
      <c r="AE72" s="156" t="s">
        <v>171</v>
      </c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</row>
    <row r="73" spans="1:60" outlineLevel="1" x14ac:dyDescent="0.2">
      <c r="A73" s="157">
        <v>51</v>
      </c>
      <c r="B73" s="162" t="s">
        <v>254</v>
      </c>
      <c r="C73" s="195" t="s">
        <v>255</v>
      </c>
      <c r="D73" s="164" t="s">
        <v>148</v>
      </c>
      <c r="E73" s="166">
        <v>16</v>
      </c>
      <c r="F73" s="169"/>
      <c r="G73" s="170">
        <f>ROUND(E73*F73,2)</f>
        <v>0</v>
      </c>
      <c r="H73" s="169"/>
      <c r="I73" s="170">
        <f>ROUND(E73*H73,2)</f>
        <v>0</v>
      </c>
      <c r="J73" s="169"/>
      <c r="K73" s="170">
        <f>ROUND(E73*J73,2)</f>
        <v>0</v>
      </c>
      <c r="L73" s="170">
        <v>15</v>
      </c>
      <c r="M73" s="170">
        <f>G73*(1+L73/100)</f>
        <v>0</v>
      </c>
      <c r="N73" s="170">
        <v>0</v>
      </c>
      <c r="O73" s="170">
        <f>ROUND(E73*N73,2)</f>
        <v>0</v>
      </c>
      <c r="P73" s="170">
        <v>0</v>
      </c>
      <c r="Q73" s="170">
        <f>ROUND(E73*P73,2)</f>
        <v>0</v>
      </c>
      <c r="R73" s="170"/>
      <c r="S73" s="170"/>
      <c r="T73" s="171">
        <v>2.9000000000000001E-2</v>
      </c>
      <c r="U73" s="170">
        <f>ROUND(E73*T73,2)</f>
        <v>0.46</v>
      </c>
      <c r="V73" s="156"/>
      <c r="W73" s="156"/>
      <c r="X73" s="156"/>
      <c r="Y73" s="156"/>
      <c r="Z73" s="156"/>
      <c r="AA73" s="156"/>
      <c r="AB73" s="156"/>
      <c r="AC73" s="156"/>
      <c r="AD73" s="156"/>
      <c r="AE73" s="156" t="s">
        <v>149</v>
      </c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</row>
    <row r="74" spans="1:60" ht="22.5" outlineLevel="1" x14ac:dyDescent="0.2">
      <c r="A74" s="157">
        <v>52</v>
      </c>
      <c r="B74" s="162" t="s">
        <v>256</v>
      </c>
      <c r="C74" s="195" t="s">
        <v>257</v>
      </c>
      <c r="D74" s="164" t="s">
        <v>148</v>
      </c>
      <c r="E74" s="166">
        <v>32</v>
      </c>
      <c r="F74" s="169"/>
      <c r="G74" s="170">
        <f>ROUND(E74*F74,2)</f>
        <v>0</v>
      </c>
      <c r="H74" s="169"/>
      <c r="I74" s="170">
        <f>ROUND(E74*H74,2)</f>
        <v>0</v>
      </c>
      <c r="J74" s="169"/>
      <c r="K74" s="170">
        <f>ROUND(E74*J74,2)</f>
        <v>0</v>
      </c>
      <c r="L74" s="170">
        <v>15</v>
      </c>
      <c r="M74" s="170">
        <f>G74*(1+L74/100)</f>
        <v>0</v>
      </c>
      <c r="N74" s="170">
        <v>2.0000000000000002E-5</v>
      </c>
      <c r="O74" s="170">
        <f>ROUND(E74*N74,2)</f>
        <v>0</v>
      </c>
      <c r="P74" s="170">
        <v>0</v>
      </c>
      <c r="Q74" s="170">
        <f>ROUND(E74*P74,2)</f>
        <v>0</v>
      </c>
      <c r="R74" s="170"/>
      <c r="S74" s="170"/>
      <c r="T74" s="171">
        <v>0.13500000000000001</v>
      </c>
      <c r="U74" s="170">
        <f>ROUND(E74*T74,2)</f>
        <v>4.32</v>
      </c>
      <c r="V74" s="156"/>
      <c r="W74" s="156"/>
      <c r="X74" s="156"/>
      <c r="Y74" s="156"/>
      <c r="Z74" s="156"/>
      <c r="AA74" s="156"/>
      <c r="AB74" s="156"/>
      <c r="AC74" s="156"/>
      <c r="AD74" s="156"/>
      <c r="AE74" s="156" t="s">
        <v>149</v>
      </c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</row>
    <row r="75" spans="1:60" outlineLevel="1" x14ac:dyDescent="0.2">
      <c r="A75" s="157">
        <v>53</v>
      </c>
      <c r="B75" s="162" t="s">
        <v>258</v>
      </c>
      <c r="C75" s="195" t="s">
        <v>259</v>
      </c>
      <c r="D75" s="164" t="s">
        <v>152</v>
      </c>
      <c r="E75" s="166">
        <v>30</v>
      </c>
      <c r="F75" s="169"/>
      <c r="G75" s="170">
        <f>ROUND(E75*F75,2)</f>
        <v>0</v>
      </c>
      <c r="H75" s="169"/>
      <c r="I75" s="170">
        <f>ROUND(E75*H75,2)</f>
        <v>0</v>
      </c>
      <c r="J75" s="169"/>
      <c r="K75" s="170">
        <f>ROUND(E75*J75,2)</f>
        <v>0</v>
      </c>
      <c r="L75" s="170">
        <v>15</v>
      </c>
      <c r="M75" s="170">
        <f>G75*(1+L75/100)</f>
        <v>0</v>
      </c>
      <c r="N75" s="170">
        <v>1E-3</v>
      </c>
      <c r="O75" s="170">
        <f>ROUND(E75*N75,2)</f>
        <v>0.03</v>
      </c>
      <c r="P75" s="170">
        <v>0</v>
      </c>
      <c r="Q75" s="170">
        <f>ROUND(E75*P75,2)</f>
        <v>0</v>
      </c>
      <c r="R75" s="170"/>
      <c r="S75" s="170"/>
      <c r="T75" s="171">
        <v>0</v>
      </c>
      <c r="U75" s="170">
        <f>ROUND(E75*T75,2)</f>
        <v>0</v>
      </c>
      <c r="V75" s="156"/>
      <c r="W75" s="156"/>
      <c r="X75" s="156"/>
      <c r="Y75" s="156"/>
      <c r="Z75" s="156"/>
      <c r="AA75" s="156"/>
      <c r="AB75" s="156"/>
      <c r="AC75" s="156"/>
      <c r="AD75" s="156"/>
      <c r="AE75" s="156" t="s">
        <v>175</v>
      </c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</row>
    <row r="76" spans="1:60" x14ac:dyDescent="0.2">
      <c r="A76" s="158" t="s">
        <v>144</v>
      </c>
      <c r="B76" s="163" t="s">
        <v>83</v>
      </c>
      <c r="C76" s="196" t="s">
        <v>84</v>
      </c>
      <c r="D76" s="165"/>
      <c r="E76" s="167"/>
      <c r="F76" s="172"/>
      <c r="G76" s="172">
        <f>SUMIF(AE77:AE79,"&lt;&gt;NOR",G77:G79)</f>
        <v>0</v>
      </c>
      <c r="H76" s="172"/>
      <c r="I76" s="172">
        <f>SUM(I77:I79)</f>
        <v>0</v>
      </c>
      <c r="J76" s="172"/>
      <c r="K76" s="172">
        <f>SUM(K77:K79)</f>
        <v>0</v>
      </c>
      <c r="L76" s="172"/>
      <c r="M76" s="172">
        <f>SUM(M77:M79)</f>
        <v>0</v>
      </c>
      <c r="N76" s="172"/>
      <c r="O76" s="172">
        <f>SUM(O77:O79)</f>
        <v>0.09</v>
      </c>
      <c r="P76" s="172"/>
      <c r="Q76" s="172">
        <f>SUM(Q77:Q79)</f>
        <v>0</v>
      </c>
      <c r="R76" s="172"/>
      <c r="S76" s="172"/>
      <c r="T76" s="173"/>
      <c r="U76" s="172">
        <f>SUM(U77:U79)</f>
        <v>14.059999999999999</v>
      </c>
      <c r="AE76" t="s">
        <v>145</v>
      </c>
    </row>
    <row r="77" spans="1:60" outlineLevel="1" x14ac:dyDescent="0.2">
      <c r="A77" s="157">
        <v>54</v>
      </c>
      <c r="B77" s="162" t="s">
        <v>260</v>
      </c>
      <c r="C77" s="195" t="s">
        <v>261</v>
      </c>
      <c r="D77" s="164" t="s">
        <v>148</v>
      </c>
      <c r="E77" s="166">
        <v>16</v>
      </c>
      <c r="F77" s="169"/>
      <c r="G77" s="170">
        <f>ROUND(E77*F77,2)</f>
        <v>0</v>
      </c>
      <c r="H77" s="169"/>
      <c r="I77" s="170">
        <f>ROUND(E77*H77,2)</f>
        <v>0</v>
      </c>
      <c r="J77" s="169"/>
      <c r="K77" s="170">
        <f>ROUND(E77*J77,2)</f>
        <v>0</v>
      </c>
      <c r="L77" s="170">
        <v>15</v>
      </c>
      <c r="M77" s="170">
        <f>G77*(1+L77/100)</f>
        <v>0</v>
      </c>
      <c r="N77" s="170">
        <v>5.11E-3</v>
      </c>
      <c r="O77" s="170">
        <f>ROUND(E77*N77,2)</f>
        <v>0.08</v>
      </c>
      <c r="P77" s="170">
        <v>0</v>
      </c>
      <c r="Q77" s="170">
        <f>ROUND(E77*P77,2)</f>
        <v>0</v>
      </c>
      <c r="R77" s="170"/>
      <c r="S77" s="170"/>
      <c r="T77" s="171">
        <v>0.61053999999999997</v>
      </c>
      <c r="U77" s="170">
        <f>ROUND(E77*T77,2)</f>
        <v>9.77</v>
      </c>
      <c r="V77" s="156"/>
      <c r="W77" s="156"/>
      <c r="X77" s="156"/>
      <c r="Y77" s="156"/>
      <c r="Z77" s="156"/>
      <c r="AA77" s="156"/>
      <c r="AB77" s="156"/>
      <c r="AC77" s="156"/>
      <c r="AD77" s="156"/>
      <c r="AE77" s="156" t="s">
        <v>171</v>
      </c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</row>
    <row r="78" spans="1:60" outlineLevel="1" x14ac:dyDescent="0.2">
      <c r="A78" s="157">
        <v>55</v>
      </c>
      <c r="B78" s="162" t="s">
        <v>262</v>
      </c>
      <c r="C78" s="195" t="s">
        <v>263</v>
      </c>
      <c r="D78" s="164" t="s">
        <v>174</v>
      </c>
      <c r="E78" s="166">
        <v>2</v>
      </c>
      <c r="F78" s="169"/>
      <c r="G78" s="170">
        <f>ROUND(E78*F78,2)</f>
        <v>0</v>
      </c>
      <c r="H78" s="169"/>
      <c r="I78" s="170">
        <f>ROUND(E78*H78,2)</f>
        <v>0</v>
      </c>
      <c r="J78" s="169"/>
      <c r="K78" s="170">
        <f>ROUND(E78*J78,2)</f>
        <v>0</v>
      </c>
      <c r="L78" s="170">
        <v>15</v>
      </c>
      <c r="M78" s="170">
        <f>G78*(1+L78/100)</f>
        <v>0</v>
      </c>
      <c r="N78" s="170">
        <v>2.8600000000000001E-3</v>
      </c>
      <c r="O78" s="170">
        <f>ROUND(E78*N78,2)</f>
        <v>0.01</v>
      </c>
      <c r="P78" s="170">
        <v>0</v>
      </c>
      <c r="Q78" s="170">
        <f>ROUND(E78*P78,2)</f>
        <v>0</v>
      </c>
      <c r="R78" s="170"/>
      <c r="S78" s="170"/>
      <c r="T78" s="171">
        <v>1.6904999999999999</v>
      </c>
      <c r="U78" s="170">
        <f>ROUND(E78*T78,2)</f>
        <v>3.38</v>
      </c>
      <c r="V78" s="156"/>
      <c r="W78" s="156"/>
      <c r="X78" s="156"/>
      <c r="Y78" s="156"/>
      <c r="Z78" s="156"/>
      <c r="AA78" s="156"/>
      <c r="AB78" s="156"/>
      <c r="AC78" s="156"/>
      <c r="AD78" s="156"/>
      <c r="AE78" s="156" t="s">
        <v>171</v>
      </c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</row>
    <row r="79" spans="1:60" outlineLevel="1" x14ac:dyDescent="0.2">
      <c r="A79" s="157">
        <v>56</v>
      </c>
      <c r="B79" s="162" t="s">
        <v>264</v>
      </c>
      <c r="C79" s="195" t="s">
        <v>265</v>
      </c>
      <c r="D79" s="164" t="s">
        <v>174</v>
      </c>
      <c r="E79" s="166">
        <v>4</v>
      </c>
      <c r="F79" s="169"/>
      <c r="G79" s="170">
        <f>ROUND(E79*F79,2)</f>
        <v>0</v>
      </c>
      <c r="H79" s="169"/>
      <c r="I79" s="170">
        <f>ROUND(E79*H79,2)</f>
        <v>0</v>
      </c>
      <c r="J79" s="169"/>
      <c r="K79" s="170">
        <f>ROUND(E79*J79,2)</f>
        <v>0</v>
      </c>
      <c r="L79" s="170">
        <v>15</v>
      </c>
      <c r="M79" s="170">
        <f>G79*(1+L79/100)</f>
        <v>0</v>
      </c>
      <c r="N79" s="170">
        <v>3.0000000000000001E-5</v>
      </c>
      <c r="O79" s="170">
        <f>ROUND(E79*N79,2)</f>
        <v>0</v>
      </c>
      <c r="P79" s="170">
        <v>0</v>
      </c>
      <c r="Q79" s="170">
        <f>ROUND(E79*P79,2)</f>
        <v>0</v>
      </c>
      <c r="R79" s="170"/>
      <c r="S79" s="170"/>
      <c r="T79" s="171">
        <v>0.22700000000000001</v>
      </c>
      <c r="U79" s="170">
        <f>ROUND(E79*T79,2)</f>
        <v>0.91</v>
      </c>
      <c r="V79" s="156"/>
      <c r="W79" s="156"/>
      <c r="X79" s="156"/>
      <c r="Y79" s="156"/>
      <c r="Z79" s="156"/>
      <c r="AA79" s="156"/>
      <c r="AB79" s="156"/>
      <c r="AC79" s="156"/>
      <c r="AD79" s="156"/>
      <c r="AE79" s="156" t="s">
        <v>149</v>
      </c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</row>
    <row r="80" spans="1:60" x14ac:dyDescent="0.2">
      <c r="A80" s="158" t="s">
        <v>144</v>
      </c>
      <c r="B80" s="163" t="s">
        <v>85</v>
      </c>
      <c r="C80" s="196" t="s">
        <v>86</v>
      </c>
      <c r="D80" s="165"/>
      <c r="E80" s="167"/>
      <c r="F80" s="172"/>
      <c r="G80" s="172">
        <f>SUMIF(AE81:AE97,"&lt;&gt;NOR",G81:G97)</f>
        <v>0</v>
      </c>
      <c r="H80" s="172"/>
      <c r="I80" s="172">
        <f>SUM(I81:I97)</f>
        <v>0</v>
      </c>
      <c r="J80" s="172"/>
      <c r="K80" s="172">
        <f>SUM(K81:K97)</f>
        <v>0</v>
      </c>
      <c r="L80" s="172"/>
      <c r="M80" s="172">
        <f>SUM(M81:M97)</f>
        <v>0</v>
      </c>
      <c r="N80" s="172"/>
      <c r="O80" s="172">
        <f>SUM(O81:O97)</f>
        <v>0.06</v>
      </c>
      <c r="P80" s="172"/>
      <c r="Q80" s="172">
        <f>SUM(Q81:Q97)</f>
        <v>0.04</v>
      </c>
      <c r="R80" s="172"/>
      <c r="S80" s="172"/>
      <c r="T80" s="173"/>
      <c r="U80" s="172">
        <f>SUM(U81:U97)</f>
        <v>22.090000000000003</v>
      </c>
      <c r="AE80" t="s">
        <v>145</v>
      </c>
    </row>
    <row r="81" spans="1:60" outlineLevel="1" x14ac:dyDescent="0.2">
      <c r="A81" s="157">
        <v>57</v>
      </c>
      <c r="B81" s="162" t="s">
        <v>266</v>
      </c>
      <c r="C81" s="195" t="s">
        <v>267</v>
      </c>
      <c r="D81" s="164" t="s">
        <v>174</v>
      </c>
      <c r="E81" s="166">
        <v>1</v>
      </c>
      <c r="F81" s="169"/>
      <c r="G81" s="170">
        <f t="shared" ref="G81:G97" si="14">ROUND(E81*F81,2)</f>
        <v>0</v>
      </c>
      <c r="H81" s="169"/>
      <c r="I81" s="170">
        <f t="shared" ref="I81:I97" si="15">ROUND(E81*H81,2)</f>
        <v>0</v>
      </c>
      <c r="J81" s="169"/>
      <c r="K81" s="170">
        <f t="shared" ref="K81:K97" si="16">ROUND(E81*J81,2)</f>
        <v>0</v>
      </c>
      <c r="L81" s="170">
        <v>15</v>
      </c>
      <c r="M81" s="170">
        <f t="shared" ref="M81:M97" si="17">G81*(1+L81/100)</f>
        <v>0</v>
      </c>
      <c r="N81" s="170">
        <v>0</v>
      </c>
      <c r="O81" s="170">
        <f t="shared" ref="O81:O97" si="18">ROUND(E81*N81,2)</f>
        <v>0</v>
      </c>
      <c r="P81" s="170">
        <v>3.1870000000000002E-2</v>
      </c>
      <c r="Q81" s="170">
        <f t="shared" ref="Q81:Q97" si="19">ROUND(E81*P81,2)</f>
        <v>0.03</v>
      </c>
      <c r="R81" s="170"/>
      <c r="S81" s="170"/>
      <c r="T81" s="171">
        <v>0.89376</v>
      </c>
      <c r="U81" s="170">
        <f t="shared" ref="U81:U97" si="20">ROUND(E81*T81,2)</f>
        <v>0.89</v>
      </c>
      <c r="V81" s="156"/>
      <c r="W81" s="156"/>
      <c r="X81" s="156"/>
      <c r="Y81" s="156"/>
      <c r="Z81" s="156"/>
      <c r="AA81" s="156"/>
      <c r="AB81" s="156"/>
      <c r="AC81" s="156"/>
      <c r="AD81" s="156"/>
      <c r="AE81" s="156" t="s">
        <v>171</v>
      </c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</row>
    <row r="82" spans="1:60" outlineLevel="1" x14ac:dyDescent="0.2">
      <c r="A82" s="157">
        <v>58</v>
      </c>
      <c r="B82" s="162" t="s">
        <v>268</v>
      </c>
      <c r="C82" s="195" t="s">
        <v>269</v>
      </c>
      <c r="D82" s="164" t="s">
        <v>270</v>
      </c>
      <c r="E82" s="166">
        <v>1</v>
      </c>
      <c r="F82" s="169"/>
      <c r="G82" s="170">
        <f t="shared" si="14"/>
        <v>0</v>
      </c>
      <c r="H82" s="169"/>
      <c r="I82" s="170">
        <f t="shared" si="15"/>
        <v>0</v>
      </c>
      <c r="J82" s="169"/>
      <c r="K82" s="170">
        <f t="shared" si="16"/>
        <v>0</v>
      </c>
      <c r="L82" s="170">
        <v>15</v>
      </c>
      <c r="M82" s="170">
        <f t="shared" si="17"/>
        <v>0</v>
      </c>
      <c r="N82" s="170">
        <v>0</v>
      </c>
      <c r="O82" s="170">
        <f t="shared" si="18"/>
        <v>0</v>
      </c>
      <c r="P82" s="170">
        <v>9.1999999999999998E-3</v>
      </c>
      <c r="Q82" s="170">
        <f t="shared" si="19"/>
        <v>0.01</v>
      </c>
      <c r="R82" s="170"/>
      <c r="S82" s="170"/>
      <c r="T82" s="171">
        <v>0.46500000000000002</v>
      </c>
      <c r="U82" s="170">
        <f t="shared" si="20"/>
        <v>0.47</v>
      </c>
      <c r="V82" s="156"/>
      <c r="W82" s="156"/>
      <c r="X82" s="156"/>
      <c r="Y82" s="156"/>
      <c r="Z82" s="156"/>
      <c r="AA82" s="156"/>
      <c r="AB82" s="156"/>
      <c r="AC82" s="156"/>
      <c r="AD82" s="156"/>
      <c r="AE82" s="156" t="s">
        <v>149</v>
      </c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</row>
    <row r="83" spans="1:60" outlineLevel="1" x14ac:dyDescent="0.2">
      <c r="A83" s="157">
        <v>59</v>
      </c>
      <c r="B83" s="162" t="s">
        <v>271</v>
      </c>
      <c r="C83" s="195" t="s">
        <v>272</v>
      </c>
      <c r="D83" s="164" t="s">
        <v>270</v>
      </c>
      <c r="E83" s="166">
        <v>1</v>
      </c>
      <c r="F83" s="169"/>
      <c r="G83" s="170">
        <f t="shared" si="14"/>
        <v>0</v>
      </c>
      <c r="H83" s="169"/>
      <c r="I83" s="170">
        <f t="shared" si="15"/>
        <v>0</v>
      </c>
      <c r="J83" s="169"/>
      <c r="K83" s="170">
        <f t="shared" si="16"/>
        <v>0</v>
      </c>
      <c r="L83" s="170">
        <v>15</v>
      </c>
      <c r="M83" s="170">
        <f t="shared" si="17"/>
        <v>0</v>
      </c>
      <c r="N83" s="170">
        <v>0</v>
      </c>
      <c r="O83" s="170">
        <f t="shared" si="18"/>
        <v>0</v>
      </c>
      <c r="P83" s="170">
        <v>1.56E-3</v>
      </c>
      <c r="Q83" s="170">
        <f t="shared" si="19"/>
        <v>0</v>
      </c>
      <c r="R83" s="170"/>
      <c r="S83" s="170"/>
      <c r="T83" s="171">
        <v>0.217</v>
      </c>
      <c r="U83" s="170">
        <f t="shared" si="20"/>
        <v>0.22</v>
      </c>
      <c r="V83" s="156"/>
      <c r="W83" s="156"/>
      <c r="X83" s="156"/>
      <c r="Y83" s="156"/>
      <c r="Z83" s="156"/>
      <c r="AA83" s="156"/>
      <c r="AB83" s="156"/>
      <c r="AC83" s="156"/>
      <c r="AD83" s="156"/>
      <c r="AE83" s="156" t="s">
        <v>149</v>
      </c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</row>
    <row r="84" spans="1:60" outlineLevel="1" x14ac:dyDescent="0.2">
      <c r="A84" s="157">
        <v>60</v>
      </c>
      <c r="B84" s="162" t="s">
        <v>273</v>
      </c>
      <c r="C84" s="195" t="s">
        <v>274</v>
      </c>
      <c r="D84" s="164" t="s">
        <v>270</v>
      </c>
      <c r="E84" s="166">
        <v>1</v>
      </c>
      <c r="F84" s="169"/>
      <c r="G84" s="170">
        <f t="shared" si="14"/>
        <v>0</v>
      </c>
      <c r="H84" s="169"/>
      <c r="I84" s="170">
        <f t="shared" si="15"/>
        <v>0</v>
      </c>
      <c r="J84" s="169"/>
      <c r="K84" s="170">
        <f t="shared" si="16"/>
        <v>0</v>
      </c>
      <c r="L84" s="170">
        <v>15</v>
      </c>
      <c r="M84" s="170">
        <f t="shared" si="17"/>
        <v>0</v>
      </c>
      <c r="N84" s="170">
        <v>1.5310000000000001E-2</v>
      </c>
      <c r="O84" s="170">
        <f t="shared" si="18"/>
        <v>0.02</v>
      </c>
      <c r="P84" s="170">
        <v>0</v>
      </c>
      <c r="Q84" s="170">
        <f t="shared" si="19"/>
        <v>0</v>
      </c>
      <c r="R84" s="170"/>
      <c r="S84" s="170"/>
      <c r="T84" s="171">
        <v>1.1890000000000001</v>
      </c>
      <c r="U84" s="170">
        <f t="shared" si="20"/>
        <v>1.19</v>
      </c>
      <c r="V84" s="156"/>
      <c r="W84" s="156"/>
      <c r="X84" s="156"/>
      <c r="Y84" s="156"/>
      <c r="Z84" s="156"/>
      <c r="AA84" s="156"/>
      <c r="AB84" s="156"/>
      <c r="AC84" s="156"/>
      <c r="AD84" s="156"/>
      <c r="AE84" s="156" t="s">
        <v>149</v>
      </c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</row>
    <row r="85" spans="1:60" outlineLevel="1" x14ac:dyDescent="0.2">
      <c r="A85" s="157">
        <v>61</v>
      </c>
      <c r="B85" s="162" t="s">
        <v>275</v>
      </c>
      <c r="C85" s="195" t="s">
        <v>276</v>
      </c>
      <c r="D85" s="164" t="s">
        <v>174</v>
      </c>
      <c r="E85" s="166">
        <v>1</v>
      </c>
      <c r="F85" s="169"/>
      <c r="G85" s="170">
        <f t="shared" si="14"/>
        <v>0</v>
      </c>
      <c r="H85" s="169"/>
      <c r="I85" s="170">
        <f t="shared" si="15"/>
        <v>0</v>
      </c>
      <c r="J85" s="169"/>
      <c r="K85" s="170">
        <f t="shared" si="16"/>
        <v>0</v>
      </c>
      <c r="L85" s="170">
        <v>15</v>
      </c>
      <c r="M85" s="170">
        <f t="shared" si="17"/>
        <v>0</v>
      </c>
      <c r="N85" s="170">
        <v>8.4999999999999995E-4</v>
      </c>
      <c r="O85" s="170">
        <f t="shared" si="18"/>
        <v>0</v>
      </c>
      <c r="P85" s="170">
        <v>0</v>
      </c>
      <c r="Q85" s="170">
        <f t="shared" si="19"/>
        <v>0</v>
      </c>
      <c r="R85" s="170"/>
      <c r="S85" s="170"/>
      <c r="T85" s="171">
        <v>0.44500000000000001</v>
      </c>
      <c r="U85" s="170">
        <f t="shared" si="20"/>
        <v>0.45</v>
      </c>
      <c r="V85" s="156"/>
      <c r="W85" s="156"/>
      <c r="X85" s="156"/>
      <c r="Y85" s="156"/>
      <c r="Z85" s="156"/>
      <c r="AA85" s="156"/>
      <c r="AB85" s="156"/>
      <c r="AC85" s="156"/>
      <c r="AD85" s="156"/>
      <c r="AE85" s="156" t="s">
        <v>149</v>
      </c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</row>
    <row r="86" spans="1:60" outlineLevel="1" x14ac:dyDescent="0.2">
      <c r="A86" s="157">
        <v>62</v>
      </c>
      <c r="B86" s="162" t="s">
        <v>277</v>
      </c>
      <c r="C86" s="195" t="s">
        <v>278</v>
      </c>
      <c r="D86" s="164" t="s">
        <v>174</v>
      </c>
      <c r="E86" s="166">
        <v>1</v>
      </c>
      <c r="F86" s="169"/>
      <c r="G86" s="170">
        <f t="shared" si="14"/>
        <v>0</v>
      </c>
      <c r="H86" s="169"/>
      <c r="I86" s="170">
        <f t="shared" si="15"/>
        <v>0</v>
      </c>
      <c r="J86" s="169"/>
      <c r="K86" s="170">
        <f t="shared" si="16"/>
        <v>0</v>
      </c>
      <c r="L86" s="170">
        <v>15</v>
      </c>
      <c r="M86" s="170">
        <f t="shared" si="17"/>
        <v>0</v>
      </c>
      <c r="N86" s="170">
        <v>0</v>
      </c>
      <c r="O86" s="170">
        <f t="shared" si="18"/>
        <v>0</v>
      </c>
      <c r="P86" s="170">
        <v>0</v>
      </c>
      <c r="Q86" s="170">
        <f t="shared" si="19"/>
        <v>0</v>
      </c>
      <c r="R86" s="170"/>
      <c r="S86" s="170"/>
      <c r="T86" s="171">
        <v>0</v>
      </c>
      <c r="U86" s="170">
        <f t="shared" si="20"/>
        <v>0</v>
      </c>
      <c r="V86" s="156"/>
      <c r="W86" s="156"/>
      <c r="X86" s="156"/>
      <c r="Y86" s="156"/>
      <c r="Z86" s="156"/>
      <c r="AA86" s="156"/>
      <c r="AB86" s="156"/>
      <c r="AC86" s="156"/>
      <c r="AD86" s="156"/>
      <c r="AE86" s="156" t="s">
        <v>175</v>
      </c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</row>
    <row r="87" spans="1:60" outlineLevel="1" x14ac:dyDescent="0.2">
      <c r="A87" s="157">
        <v>63</v>
      </c>
      <c r="B87" s="162" t="s">
        <v>279</v>
      </c>
      <c r="C87" s="195" t="s">
        <v>280</v>
      </c>
      <c r="D87" s="164" t="s">
        <v>270</v>
      </c>
      <c r="E87" s="166">
        <v>1</v>
      </c>
      <c r="F87" s="169"/>
      <c r="G87" s="170">
        <f t="shared" si="14"/>
        <v>0</v>
      </c>
      <c r="H87" s="169"/>
      <c r="I87" s="170">
        <f t="shared" si="15"/>
        <v>0</v>
      </c>
      <c r="J87" s="169"/>
      <c r="K87" s="170">
        <f t="shared" si="16"/>
        <v>0</v>
      </c>
      <c r="L87" s="170">
        <v>15</v>
      </c>
      <c r="M87" s="170">
        <f t="shared" si="17"/>
        <v>0</v>
      </c>
      <c r="N87" s="170">
        <v>6.2E-4</v>
      </c>
      <c r="O87" s="170">
        <f t="shared" si="18"/>
        <v>0</v>
      </c>
      <c r="P87" s="170">
        <v>0</v>
      </c>
      <c r="Q87" s="170">
        <f t="shared" si="19"/>
        <v>0</v>
      </c>
      <c r="R87" s="170"/>
      <c r="S87" s="170"/>
      <c r="T87" s="171">
        <v>2.6</v>
      </c>
      <c r="U87" s="170">
        <f t="shared" si="20"/>
        <v>2.6</v>
      </c>
      <c r="V87" s="156"/>
      <c r="W87" s="156"/>
      <c r="X87" s="156"/>
      <c r="Y87" s="156"/>
      <c r="Z87" s="156"/>
      <c r="AA87" s="156"/>
      <c r="AB87" s="156"/>
      <c r="AC87" s="156"/>
      <c r="AD87" s="156"/>
      <c r="AE87" s="156" t="s">
        <v>149</v>
      </c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</row>
    <row r="88" spans="1:60" ht="22.5" outlineLevel="1" x14ac:dyDescent="0.2">
      <c r="A88" s="157">
        <v>64</v>
      </c>
      <c r="B88" s="162" t="s">
        <v>281</v>
      </c>
      <c r="C88" s="195" t="s">
        <v>282</v>
      </c>
      <c r="D88" s="164" t="s">
        <v>174</v>
      </c>
      <c r="E88" s="166">
        <v>1</v>
      </c>
      <c r="F88" s="169"/>
      <c r="G88" s="170">
        <f t="shared" si="14"/>
        <v>0</v>
      </c>
      <c r="H88" s="169"/>
      <c r="I88" s="170">
        <f t="shared" si="15"/>
        <v>0</v>
      </c>
      <c r="J88" s="169"/>
      <c r="K88" s="170">
        <f t="shared" si="16"/>
        <v>0</v>
      </c>
      <c r="L88" s="170">
        <v>15</v>
      </c>
      <c r="M88" s="170">
        <f t="shared" si="17"/>
        <v>0</v>
      </c>
      <c r="N88" s="170">
        <v>3.7999999999999999E-2</v>
      </c>
      <c r="O88" s="170">
        <f t="shared" si="18"/>
        <v>0.04</v>
      </c>
      <c r="P88" s="170">
        <v>0</v>
      </c>
      <c r="Q88" s="170">
        <f t="shared" si="19"/>
        <v>0</v>
      </c>
      <c r="R88" s="170"/>
      <c r="S88" s="170"/>
      <c r="T88" s="171">
        <v>0</v>
      </c>
      <c r="U88" s="170">
        <f t="shared" si="20"/>
        <v>0</v>
      </c>
      <c r="V88" s="156"/>
      <c r="W88" s="156"/>
      <c r="X88" s="156"/>
      <c r="Y88" s="156"/>
      <c r="Z88" s="156"/>
      <c r="AA88" s="156"/>
      <c r="AB88" s="156"/>
      <c r="AC88" s="156"/>
      <c r="AD88" s="156"/>
      <c r="AE88" s="156" t="s">
        <v>175</v>
      </c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</row>
    <row r="89" spans="1:60" outlineLevel="1" x14ac:dyDescent="0.2">
      <c r="A89" s="157">
        <v>65</v>
      </c>
      <c r="B89" s="162" t="s">
        <v>283</v>
      </c>
      <c r="C89" s="195" t="s">
        <v>284</v>
      </c>
      <c r="D89" s="164" t="s">
        <v>174</v>
      </c>
      <c r="E89" s="166">
        <v>1</v>
      </c>
      <c r="F89" s="169"/>
      <c r="G89" s="170">
        <f t="shared" si="14"/>
        <v>0</v>
      </c>
      <c r="H89" s="169"/>
      <c r="I89" s="170">
        <f t="shared" si="15"/>
        <v>0</v>
      </c>
      <c r="J89" s="169"/>
      <c r="K89" s="170">
        <f t="shared" si="16"/>
        <v>0</v>
      </c>
      <c r="L89" s="170">
        <v>15</v>
      </c>
      <c r="M89" s="170">
        <f t="shared" si="17"/>
        <v>0</v>
      </c>
      <c r="N89" s="170">
        <v>1.2999999999999999E-4</v>
      </c>
      <c r="O89" s="170">
        <f t="shared" si="18"/>
        <v>0</v>
      </c>
      <c r="P89" s="170">
        <v>0</v>
      </c>
      <c r="Q89" s="170">
        <f t="shared" si="19"/>
        <v>0</v>
      </c>
      <c r="R89" s="170"/>
      <c r="S89" s="170"/>
      <c r="T89" s="171">
        <v>0.65500000000000003</v>
      </c>
      <c r="U89" s="170">
        <f t="shared" si="20"/>
        <v>0.66</v>
      </c>
      <c r="V89" s="156"/>
      <c r="W89" s="156"/>
      <c r="X89" s="156"/>
      <c r="Y89" s="156"/>
      <c r="Z89" s="156"/>
      <c r="AA89" s="156"/>
      <c r="AB89" s="156"/>
      <c r="AC89" s="156"/>
      <c r="AD89" s="156"/>
      <c r="AE89" s="156" t="s">
        <v>149</v>
      </c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</row>
    <row r="90" spans="1:60" outlineLevel="1" x14ac:dyDescent="0.2">
      <c r="A90" s="157">
        <v>66</v>
      </c>
      <c r="B90" s="162" t="s">
        <v>285</v>
      </c>
      <c r="C90" s="195" t="s">
        <v>286</v>
      </c>
      <c r="D90" s="164" t="s">
        <v>174</v>
      </c>
      <c r="E90" s="166">
        <v>2</v>
      </c>
      <c r="F90" s="169"/>
      <c r="G90" s="170">
        <f t="shared" si="14"/>
        <v>0</v>
      </c>
      <c r="H90" s="169"/>
      <c r="I90" s="170">
        <f t="shared" si="15"/>
        <v>0</v>
      </c>
      <c r="J90" s="169"/>
      <c r="K90" s="170">
        <f t="shared" si="16"/>
        <v>0</v>
      </c>
      <c r="L90" s="170">
        <v>15</v>
      </c>
      <c r="M90" s="170">
        <f t="shared" si="17"/>
        <v>0</v>
      </c>
      <c r="N90" s="170">
        <v>2.7999999999999998E-4</v>
      </c>
      <c r="O90" s="170">
        <f t="shared" si="18"/>
        <v>0</v>
      </c>
      <c r="P90" s="170">
        <v>0</v>
      </c>
      <c r="Q90" s="170">
        <f t="shared" si="19"/>
        <v>0</v>
      </c>
      <c r="R90" s="170"/>
      <c r="S90" s="170"/>
      <c r="T90" s="171">
        <v>0.246</v>
      </c>
      <c r="U90" s="170">
        <f t="shared" si="20"/>
        <v>0.49</v>
      </c>
      <c r="V90" s="156"/>
      <c r="W90" s="156"/>
      <c r="X90" s="156"/>
      <c r="Y90" s="156"/>
      <c r="Z90" s="156"/>
      <c r="AA90" s="156"/>
      <c r="AB90" s="156"/>
      <c r="AC90" s="156"/>
      <c r="AD90" s="156"/>
      <c r="AE90" s="156" t="s">
        <v>149</v>
      </c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</row>
    <row r="91" spans="1:60" outlineLevel="1" x14ac:dyDescent="0.2">
      <c r="A91" s="157">
        <v>67</v>
      </c>
      <c r="B91" s="162" t="s">
        <v>287</v>
      </c>
      <c r="C91" s="195" t="s">
        <v>288</v>
      </c>
      <c r="D91" s="164" t="s">
        <v>174</v>
      </c>
      <c r="E91" s="166">
        <v>1</v>
      </c>
      <c r="F91" s="169"/>
      <c r="G91" s="170">
        <f t="shared" si="14"/>
        <v>0</v>
      </c>
      <c r="H91" s="169"/>
      <c r="I91" s="170">
        <f t="shared" si="15"/>
        <v>0</v>
      </c>
      <c r="J91" s="169"/>
      <c r="K91" s="170">
        <f t="shared" si="16"/>
        <v>0</v>
      </c>
      <c r="L91" s="170">
        <v>15</v>
      </c>
      <c r="M91" s="170">
        <f t="shared" si="17"/>
        <v>0</v>
      </c>
      <c r="N91" s="170">
        <v>1.4999999999999999E-4</v>
      </c>
      <c r="O91" s="170">
        <f t="shared" si="18"/>
        <v>0</v>
      </c>
      <c r="P91" s="170">
        <v>0</v>
      </c>
      <c r="Q91" s="170">
        <f t="shared" si="19"/>
        <v>0</v>
      </c>
      <c r="R91" s="170"/>
      <c r="S91" s="170"/>
      <c r="T91" s="171">
        <v>0.104</v>
      </c>
      <c r="U91" s="170">
        <f t="shared" si="20"/>
        <v>0.1</v>
      </c>
      <c r="V91" s="156"/>
      <c r="W91" s="156"/>
      <c r="X91" s="156"/>
      <c r="Y91" s="156"/>
      <c r="Z91" s="156"/>
      <c r="AA91" s="156"/>
      <c r="AB91" s="156"/>
      <c r="AC91" s="156"/>
      <c r="AD91" s="156"/>
      <c r="AE91" s="156" t="s">
        <v>149</v>
      </c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</row>
    <row r="92" spans="1:60" outlineLevel="1" x14ac:dyDescent="0.2">
      <c r="A92" s="157">
        <v>68</v>
      </c>
      <c r="B92" s="162" t="s">
        <v>289</v>
      </c>
      <c r="C92" s="195" t="s">
        <v>290</v>
      </c>
      <c r="D92" s="164" t="s">
        <v>174</v>
      </c>
      <c r="E92" s="166">
        <v>2</v>
      </c>
      <c r="F92" s="169"/>
      <c r="G92" s="170">
        <f t="shared" si="14"/>
        <v>0</v>
      </c>
      <c r="H92" s="169"/>
      <c r="I92" s="170">
        <f t="shared" si="15"/>
        <v>0</v>
      </c>
      <c r="J92" s="169"/>
      <c r="K92" s="170">
        <f t="shared" si="16"/>
        <v>0</v>
      </c>
      <c r="L92" s="170">
        <v>15</v>
      </c>
      <c r="M92" s="170">
        <f t="shared" si="17"/>
        <v>0</v>
      </c>
      <c r="N92" s="170">
        <v>1E-4</v>
      </c>
      <c r="O92" s="170">
        <f t="shared" si="18"/>
        <v>0</v>
      </c>
      <c r="P92" s="170">
        <v>0</v>
      </c>
      <c r="Q92" s="170">
        <f t="shared" si="19"/>
        <v>0</v>
      </c>
      <c r="R92" s="170"/>
      <c r="S92" s="170"/>
      <c r="T92" s="171">
        <v>0.246</v>
      </c>
      <c r="U92" s="170">
        <f t="shared" si="20"/>
        <v>0.49</v>
      </c>
      <c r="V92" s="156"/>
      <c r="W92" s="156"/>
      <c r="X92" s="156"/>
      <c r="Y92" s="156"/>
      <c r="Z92" s="156"/>
      <c r="AA92" s="156"/>
      <c r="AB92" s="156"/>
      <c r="AC92" s="156"/>
      <c r="AD92" s="156"/>
      <c r="AE92" s="156" t="s">
        <v>149</v>
      </c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</row>
    <row r="93" spans="1:60" ht="22.5" outlineLevel="1" x14ac:dyDescent="0.2">
      <c r="A93" s="157">
        <v>69</v>
      </c>
      <c r="B93" s="162" t="s">
        <v>291</v>
      </c>
      <c r="C93" s="195" t="s">
        <v>292</v>
      </c>
      <c r="D93" s="164" t="s">
        <v>270</v>
      </c>
      <c r="E93" s="166">
        <v>2</v>
      </c>
      <c r="F93" s="169"/>
      <c r="G93" s="170">
        <f t="shared" si="14"/>
        <v>0</v>
      </c>
      <c r="H93" s="169"/>
      <c r="I93" s="170">
        <f t="shared" si="15"/>
        <v>0</v>
      </c>
      <c r="J93" s="169"/>
      <c r="K93" s="170">
        <f t="shared" si="16"/>
        <v>0</v>
      </c>
      <c r="L93" s="170">
        <v>15</v>
      </c>
      <c r="M93" s="170">
        <f t="shared" si="17"/>
        <v>0</v>
      </c>
      <c r="N93" s="170">
        <v>2.4000000000000001E-4</v>
      </c>
      <c r="O93" s="170">
        <f t="shared" si="18"/>
        <v>0</v>
      </c>
      <c r="P93" s="170">
        <v>0</v>
      </c>
      <c r="Q93" s="170">
        <f t="shared" si="19"/>
        <v>0</v>
      </c>
      <c r="R93" s="170"/>
      <c r="S93" s="170"/>
      <c r="T93" s="171">
        <v>0.124</v>
      </c>
      <c r="U93" s="170">
        <f t="shared" si="20"/>
        <v>0.25</v>
      </c>
      <c r="V93" s="156"/>
      <c r="W93" s="156"/>
      <c r="X93" s="156"/>
      <c r="Y93" s="156"/>
      <c r="Z93" s="156"/>
      <c r="AA93" s="156"/>
      <c r="AB93" s="156"/>
      <c r="AC93" s="156"/>
      <c r="AD93" s="156"/>
      <c r="AE93" s="156" t="s">
        <v>149</v>
      </c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</row>
    <row r="94" spans="1:60" outlineLevel="1" x14ac:dyDescent="0.2">
      <c r="A94" s="157">
        <v>70</v>
      </c>
      <c r="B94" s="162" t="s">
        <v>293</v>
      </c>
      <c r="C94" s="195" t="s">
        <v>294</v>
      </c>
      <c r="D94" s="164" t="s">
        <v>174</v>
      </c>
      <c r="E94" s="166">
        <v>2</v>
      </c>
      <c r="F94" s="169"/>
      <c r="G94" s="170">
        <f t="shared" si="14"/>
        <v>0</v>
      </c>
      <c r="H94" s="169"/>
      <c r="I94" s="170">
        <f t="shared" si="15"/>
        <v>0</v>
      </c>
      <c r="J94" s="169"/>
      <c r="K94" s="170">
        <f t="shared" si="16"/>
        <v>0</v>
      </c>
      <c r="L94" s="170">
        <v>15</v>
      </c>
      <c r="M94" s="170">
        <f t="shared" si="17"/>
        <v>0</v>
      </c>
      <c r="N94" s="170">
        <v>2.0000000000000001E-4</v>
      </c>
      <c r="O94" s="170">
        <f t="shared" si="18"/>
        <v>0</v>
      </c>
      <c r="P94" s="170">
        <v>0</v>
      </c>
      <c r="Q94" s="170">
        <f t="shared" si="19"/>
        <v>0</v>
      </c>
      <c r="R94" s="170"/>
      <c r="S94" s="170"/>
      <c r="T94" s="171">
        <v>0.246</v>
      </c>
      <c r="U94" s="170">
        <f t="shared" si="20"/>
        <v>0.49</v>
      </c>
      <c r="V94" s="156"/>
      <c r="W94" s="156"/>
      <c r="X94" s="156"/>
      <c r="Y94" s="156"/>
      <c r="Z94" s="156"/>
      <c r="AA94" s="156"/>
      <c r="AB94" s="156"/>
      <c r="AC94" s="156"/>
      <c r="AD94" s="156"/>
      <c r="AE94" s="156" t="s">
        <v>149</v>
      </c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</row>
    <row r="95" spans="1:60" outlineLevel="1" x14ac:dyDescent="0.2">
      <c r="A95" s="157">
        <v>71</v>
      </c>
      <c r="B95" s="162" t="s">
        <v>295</v>
      </c>
      <c r="C95" s="195" t="s">
        <v>296</v>
      </c>
      <c r="D95" s="164" t="s">
        <v>174</v>
      </c>
      <c r="E95" s="166">
        <v>1</v>
      </c>
      <c r="F95" s="169"/>
      <c r="G95" s="170">
        <f t="shared" si="14"/>
        <v>0</v>
      </c>
      <c r="H95" s="169"/>
      <c r="I95" s="170">
        <f t="shared" si="15"/>
        <v>0</v>
      </c>
      <c r="J95" s="169"/>
      <c r="K95" s="170">
        <f t="shared" si="16"/>
        <v>0</v>
      </c>
      <c r="L95" s="170">
        <v>15</v>
      </c>
      <c r="M95" s="170">
        <f t="shared" si="17"/>
        <v>0</v>
      </c>
      <c r="N95" s="170">
        <v>1.41E-3</v>
      </c>
      <c r="O95" s="170">
        <f t="shared" si="18"/>
        <v>0</v>
      </c>
      <c r="P95" s="170">
        <v>0</v>
      </c>
      <c r="Q95" s="170">
        <f t="shared" si="19"/>
        <v>0</v>
      </c>
      <c r="R95" s="170"/>
      <c r="S95" s="170"/>
      <c r="T95" s="171">
        <v>2.46922</v>
      </c>
      <c r="U95" s="170">
        <f t="shared" si="20"/>
        <v>2.4700000000000002</v>
      </c>
      <c r="V95" s="156"/>
      <c r="W95" s="156"/>
      <c r="X95" s="156"/>
      <c r="Y95" s="156"/>
      <c r="Z95" s="156"/>
      <c r="AA95" s="156"/>
      <c r="AB95" s="156"/>
      <c r="AC95" s="156"/>
      <c r="AD95" s="156"/>
      <c r="AE95" s="156" t="s">
        <v>171</v>
      </c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</row>
    <row r="96" spans="1:60" outlineLevel="1" x14ac:dyDescent="0.2">
      <c r="A96" s="157">
        <v>72</v>
      </c>
      <c r="B96" s="162" t="s">
        <v>297</v>
      </c>
      <c r="C96" s="195" t="s">
        <v>298</v>
      </c>
      <c r="D96" s="164" t="s">
        <v>174</v>
      </c>
      <c r="E96" s="166">
        <v>1</v>
      </c>
      <c r="F96" s="169"/>
      <c r="G96" s="170">
        <f t="shared" si="14"/>
        <v>0</v>
      </c>
      <c r="H96" s="169"/>
      <c r="I96" s="170">
        <f t="shared" si="15"/>
        <v>0</v>
      </c>
      <c r="J96" s="169"/>
      <c r="K96" s="170">
        <f t="shared" si="16"/>
        <v>0</v>
      </c>
      <c r="L96" s="170">
        <v>15</v>
      </c>
      <c r="M96" s="170">
        <f t="shared" si="17"/>
        <v>0</v>
      </c>
      <c r="N96" s="170">
        <v>1.57E-3</v>
      </c>
      <c r="O96" s="170">
        <f t="shared" si="18"/>
        <v>0</v>
      </c>
      <c r="P96" s="170">
        <v>0</v>
      </c>
      <c r="Q96" s="170">
        <f t="shared" si="19"/>
        <v>0</v>
      </c>
      <c r="R96" s="170"/>
      <c r="S96" s="170"/>
      <c r="T96" s="171">
        <v>8.7904699999999991</v>
      </c>
      <c r="U96" s="170">
        <f t="shared" si="20"/>
        <v>8.7899999999999991</v>
      </c>
      <c r="V96" s="156"/>
      <c r="W96" s="156"/>
      <c r="X96" s="156"/>
      <c r="Y96" s="156"/>
      <c r="Z96" s="156"/>
      <c r="AA96" s="156"/>
      <c r="AB96" s="156"/>
      <c r="AC96" s="156"/>
      <c r="AD96" s="156"/>
      <c r="AE96" s="156" t="s">
        <v>171</v>
      </c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</row>
    <row r="97" spans="1:60" outlineLevel="1" x14ac:dyDescent="0.2">
      <c r="A97" s="157">
        <v>73</v>
      </c>
      <c r="B97" s="162" t="s">
        <v>299</v>
      </c>
      <c r="C97" s="195" t="s">
        <v>300</v>
      </c>
      <c r="D97" s="164" t="s">
        <v>174</v>
      </c>
      <c r="E97" s="166">
        <v>1</v>
      </c>
      <c r="F97" s="169"/>
      <c r="G97" s="170">
        <f t="shared" si="14"/>
        <v>0</v>
      </c>
      <c r="H97" s="169"/>
      <c r="I97" s="170">
        <f t="shared" si="15"/>
        <v>0</v>
      </c>
      <c r="J97" s="169"/>
      <c r="K97" s="170">
        <f t="shared" si="16"/>
        <v>0</v>
      </c>
      <c r="L97" s="170">
        <v>15</v>
      </c>
      <c r="M97" s="170">
        <f t="shared" si="17"/>
        <v>0</v>
      </c>
      <c r="N97" s="170">
        <v>3.1800000000000001E-3</v>
      </c>
      <c r="O97" s="170">
        <f t="shared" si="18"/>
        <v>0</v>
      </c>
      <c r="P97" s="170">
        <v>0</v>
      </c>
      <c r="Q97" s="170">
        <f t="shared" si="19"/>
        <v>0</v>
      </c>
      <c r="R97" s="170"/>
      <c r="S97" s="170"/>
      <c r="T97" s="171">
        <v>2.5339</v>
      </c>
      <c r="U97" s="170">
        <f t="shared" si="20"/>
        <v>2.5299999999999998</v>
      </c>
      <c r="V97" s="156"/>
      <c r="W97" s="156"/>
      <c r="X97" s="156"/>
      <c r="Y97" s="156"/>
      <c r="Z97" s="156"/>
      <c r="AA97" s="156"/>
      <c r="AB97" s="156"/>
      <c r="AC97" s="156"/>
      <c r="AD97" s="156"/>
      <c r="AE97" s="156" t="s">
        <v>171</v>
      </c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</row>
    <row r="98" spans="1:60" x14ac:dyDescent="0.2">
      <c r="A98" s="158" t="s">
        <v>144</v>
      </c>
      <c r="B98" s="163" t="s">
        <v>87</v>
      </c>
      <c r="C98" s="196" t="s">
        <v>88</v>
      </c>
      <c r="D98" s="165"/>
      <c r="E98" s="167"/>
      <c r="F98" s="172"/>
      <c r="G98" s="172">
        <f>SUMIF(AE99:AE102,"&lt;&gt;NOR",G99:G102)</f>
        <v>0</v>
      </c>
      <c r="H98" s="172"/>
      <c r="I98" s="172">
        <f>SUM(I99:I102)</f>
        <v>0</v>
      </c>
      <c r="J98" s="172"/>
      <c r="K98" s="172">
        <f>SUM(K99:K102)</f>
        <v>0</v>
      </c>
      <c r="L98" s="172"/>
      <c r="M98" s="172">
        <f>SUM(M99:M102)</f>
        <v>0</v>
      </c>
      <c r="N98" s="172"/>
      <c r="O98" s="172">
        <f>SUM(O99:O102)</f>
        <v>0.01</v>
      </c>
      <c r="P98" s="172"/>
      <c r="Q98" s="172">
        <f>SUM(Q99:Q102)</f>
        <v>0.31</v>
      </c>
      <c r="R98" s="172"/>
      <c r="S98" s="172"/>
      <c r="T98" s="173"/>
      <c r="U98" s="172">
        <f>SUM(U99:U102)</f>
        <v>22.6</v>
      </c>
      <c r="AE98" t="s">
        <v>145</v>
      </c>
    </row>
    <row r="99" spans="1:60" outlineLevel="1" x14ac:dyDescent="0.2">
      <c r="A99" s="157">
        <v>74</v>
      </c>
      <c r="B99" s="162" t="s">
        <v>301</v>
      </c>
      <c r="C99" s="195" t="s">
        <v>302</v>
      </c>
      <c r="D99" s="164" t="s">
        <v>174</v>
      </c>
      <c r="E99" s="166">
        <v>1</v>
      </c>
      <c r="F99" s="169"/>
      <c r="G99" s="170">
        <f>ROUND(E99*F99,2)</f>
        <v>0</v>
      </c>
      <c r="H99" s="169"/>
      <c r="I99" s="170">
        <f>ROUND(E99*H99,2)</f>
        <v>0</v>
      </c>
      <c r="J99" s="169"/>
      <c r="K99" s="170">
        <f>ROUND(E99*J99,2)</f>
        <v>0</v>
      </c>
      <c r="L99" s="170">
        <v>15</v>
      </c>
      <c r="M99" s="170">
        <f>G99*(1+L99/100)</f>
        <v>0</v>
      </c>
      <c r="N99" s="170">
        <v>8.1799999999999998E-3</v>
      </c>
      <c r="O99" s="170">
        <f>ROUND(E99*N99,2)</f>
        <v>0.01</v>
      </c>
      <c r="P99" s="170">
        <v>0.30625000000000002</v>
      </c>
      <c r="Q99" s="170">
        <f>ROUND(E99*P99,2)</f>
        <v>0.31</v>
      </c>
      <c r="R99" s="170"/>
      <c r="S99" s="170"/>
      <c r="T99" s="171">
        <v>20.24023</v>
      </c>
      <c r="U99" s="170">
        <f>ROUND(E99*T99,2)</f>
        <v>20.239999999999998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 t="s">
        <v>171</v>
      </c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</row>
    <row r="100" spans="1:60" outlineLevel="1" x14ac:dyDescent="0.2">
      <c r="A100" s="157">
        <v>75</v>
      </c>
      <c r="B100" s="162" t="s">
        <v>303</v>
      </c>
      <c r="C100" s="195" t="s">
        <v>304</v>
      </c>
      <c r="D100" s="164" t="s">
        <v>174</v>
      </c>
      <c r="E100" s="166">
        <v>1</v>
      </c>
      <c r="F100" s="169"/>
      <c r="G100" s="170">
        <f>ROUND(E100*F100,2)</f>
        <v>0</v>
      </c>
      <c r="H100" s="169"/>
      <c r="I100" s="170">
        <f>ROUND(E100*H100,2)</f>
        <v>0</v>
      </c>
      <c r="J100" s="169"/>
      <c r="K100" s="170">
        <f>ROUND(E100*J100,2)</f>
        <v>0</v>
      </c>
      <c r="L100" s="170">
        <v>15</v>
      </c>
      <c r="M100" s="170">
        <f>G100*(1+L100/100)</f>
        <v>0</v>
      </c>
      <c r="N100" s="170">
        <v>0</v>
      </c>
      <c r="O100" s="170">
        <f>ROUND(E100*N100,2)</f>
        <v>0</v>
      </c>
      <c r="P100" s="170">
        <v>0</v>
      </c>
      <c r="Q100" s="170">
        <f>ROUND(E100*P100,2)</f>
        <v>0</v>
      </c>
      <c r="R100" s="170"/>
      <c r="S100" s="170"/>
      <c r="T100" s="171">
        <v>0.23</v>
      </c>
      <c r="U100" s="170">
        <f>ROUND(E100*T100,2)</f>
        <v>0.23</v>
      </c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 t="s">
        <v>149</v>
      </c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</row>
    <row r="101" spans="1:60" outlineLevel="1" x14ac:dyDescent="0.2">
      <c r="A101" s="157">
        <v>76</v>
      </c>
      <c r="B101" s="162" t="s">
        <v>305</v>
      </c>
      <c r="C101" s="195" t="s">
        <v>306</v>
      </c>
      <c r="D101" s="164" t="s">
        <v>174</v>
      </c>
      <c r="E101" s="166">
        <v>1</v>
      </c>
      <c r="F101" s="169"/>
      <c r="G101" s="170">
        <f>ROUND(E101*F101,2)</f>
        <v>0</v>
      </c>
      <c r="H101" s="169"/>
      <c r="I101" s="170">
        <f>ROUND(E101*H101,2)</f>
        <v>0</v>
      </c>
      <c r="J101" s="169"/>
      <c r="K101" s="170">
        <f>ROUND(E101*J101,2)</f>
        <v>0</v>
      </c>
      <c r="L101" s="170">
        <v>15</v>
      </c>
      <c r="M101" s="170">
        <f>G101*(1+L101/100)</f>
        <v>0</v>
      </c>
      <c r="N101" s="170">
        <v>0</v>
      </c>
      <c r="O101" s="170">
        <f>ROUND(E101*N101,2)</f>
        <v>0</v>
      </c>
      <c r="P101" s="170">
        <v>0</v>
      </c>
      <c r="Q101" s="170">
        <f>ROUND(E101*P101,2)</f>
        <v>0</v>
      </c>
      <c r="R101" s="170"/>
      <c r="S101" s="170"/>
      <c r="T101" s="171">
        <v>0.3</v>
      </c>
      <c r="U101" s="170">
        <f>ROUND(E101*T101,2)</f>
        <v>0.3</v>
      </c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 t="s">
        <v>149</v>
      </c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</row>
    <row r="102" spans="1:60" outlineLevel="1" x14ac:dyDescent="0.2">
      <c r="A102" s="157">
        <v>77</v>
      </c>
      <c r="B102" s="162" t="s">
        <v>307</v>
      </c>
      <c r="C102" s="195" t="s">
        <v>308</v>
      </c>
      <c r="D102" s="164" t="s">
        <v>215</v>
      </c>
      <c r="E102" s="166">
        <v>0.15</v>
      </c>
      <c r="F102" s="169"/>
      <c r="G102" s="170">
        <f>ROUND(E102*F102,2)</f>
        <v>0</v>
      </c>
      <c r="H102" s="169"/>
      <c r="I102" s="170">
        <f>ROUND(E102*H102,2)</f>
        <v>0</v>
      </c>
      <c r="J102" s="169"/>
      <c r="K102" s="170">
        <f>ROUND(E102*J102,2)</f>
        <v>0</v>
      </c>
      <c r="L102" s="170">
        <v>15</v>
      </c>
      <c r="M102" s="170">
        <f>G102*(1+L102/100)</f>
        <v>0</v>
      </c>
      <c r="N102" s="170">
        <v>0</v>
      </c>
      <c r="O102" s="170">
        <f>ROUND(E102*N102,2)</f>
        <v>0</v>
      </c>
      <c r="P102" s="170">
        <v>0</v>
      </c>
      <c r="Q102" s="170">
        <f>ROUND(E102*P102,2)</f>
        <v>0</v>
      </c>
      <c r="R102" s="170"/>
      <c r="S102" s="170"/>
      <c r="T102" s="171">
        <v>12.207000000000001</v>
      </c>
      <c r="U102" s="170">
        <f>ROUND(E102*T102,2)</f>
        <v>1.83</v>
      </c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 t="s">
        <v>149</v>
      </c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</row>
    <row r="103" spans="1:60" x14ac:dyDescent="0.2">
      <c r="A103" s="158" t="s">
        <v>144</v>
      </c>
      <c r="B103" s="163" t="s">
        <v>89</v>
      </c>
      <c r="C103" s="196" t="s">
        <v>90</v>
      </c>
      <c r="D103" s="165"/>
      <c r="E103" s="167"/>
      <c r="F103" s="172"/>
      <c r="G103" s="172">
        <f>SUMIF(AE104:AE107,"&lt;&gt;NOR",G104:G107)</f>
        <v>0</v>
      </c>
      <c r="H103" s="172"/>
      <c r="I103" s="172">
        <f>SUM(I104:I107)</f>
        <v>0</v>
      </c>
      <c r="J103" s="172"/>
      <c r="K103" s="172">
        <f>SUM(K104:K107)</f>
        <v>0</v>
      </c>
      <c r="L103" s="172"/>
      <c r="M103" s="172">
        <f>SUM(M104:M107)</f>
        <v>0</v>
      </c>
      <c r="N103" s="172"/>
      <c r="O103" s="172">
        <f>SUM(O104:O107)</f>
        <v>0.06</v>
      </c>
      <c r="P103" s="172"/>
      <c r="Q103" s="172">
        <f>SUM(Q104:Q107)</f>
        <v>0</v>
      </c>
      <c r="R103" s="172"/>
      <c r="S103" s="172"/>
      <c r="T103" s="173"/>
      <c r="U103" s="172">
        <f>SUM(U104:U107)</f>
        <v>30.139999999999997</v>
      </c>
      <c r="AE103" t="s">
        <v>145</v>
      </c>
    </row>
    <row r="104" spans="1:60" outlineLevel="1" x14ac:dyDescent="0.2">
      <c r="A104" s="157">
        <v>78</v>
      </c>
      <c r="B104" s="162" t="s">
        <v>309</v>
      </c>
      <c r="C104" s="195" t="s">
        <v>310</v>
      </c>
      <c r="D104" s="164" t="s">
        <v>148</v>
      </c>
      <c r="E104" s="166">
        <v>40</v>
      </c>
      <c r="F104" s="169"/>
      <c r="G104" s="170">
        <f>ROUND(E104*F104,2)</f>
        <v>0</v>
      </c>
      <c r="H104" s="169"/>
      <c r="I104" s="170">
        <f>ROUND(E104*H104,2)</f>
        <v>0</v>
      </c>
      <c r="J104" s="169"/>
      <c r="K104" s="170">
        <f>ROUND(E104*J104,2)</f>
        <v>0</v>
      </c>
      <c r="L104" s="170">
        <v>15</v>
      </c>
      <c r="M104" s="170">
        <f>G104*(1+L104/100)</f>
        <v>0</v>
      </c>
      <c r="N104" s="170">
        <v>1.01E-3</v>
      </c>
      <c r="O104" s="170">
        <f>ROUND(E104*N104,2)</f>
        <v>0.04</v>
      </c>
      <c r="P104" s="170">
        <v>0</v>
      </c>
      <c r="Q104" s="170">
        <f>ROUND(E104*P104,2)</f>
        <v>0</v>
      </c>
      <c r="R104" s="170"/>
      <c r="S104" s="170"/>
      <c r="T104" s="171">
        <v>0.31738</v>
      </c>
      <c r="U104" s="170">
        <f>ROUND(E104*T104,2)</f>
        <v>12.7</v>
      </c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 t="s">
        <v>149</v>
      </c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</row>
    <row r="105" spans="1:60" ht="22.5" outlineLevel="1" x14ac:dyDescent="0.2">
      <c r="A105" s="157">
        <v>79</v>
      </c>
      <c r="B105" s="162" t="s">
        <v>311</v>
      </c>
      <c r="C105" s="195" t="s">
        <v>312</v>
      </c>
      <c r="D105" s="164" t="s">
        <v>148</v>
      </c>
      <c r="E105" s="166">
        <v>40</v>
      </c>
      <c r="F105" s="169"/>
      <c r="G105" s="170">
        <f>ROUND(E105*F105,2)</f>
        <v>0</v>
      </c>
      <c r="H105" s="169"/>
      <c r="I105" s="170">
        <f>ROUND(E105*H105,2)</f>
        <v>0</v>
      </c>
      <c r="J105" s="169"/>
      <c r="K105" s="170">
        <f>ROUND(E105*J105,2)</f>
        <v>0</v>
      </c>
      <c r="L105" s="170">
        <v>15</v>
      </c>
      <c r="M105" s="170">
        <f>G105*(1+L105/100)</f>
        <v>0</v>
      </c>
      <c r="N105" s="170">
        <v>5.9000000000000003E-4</v>
      </c>
      <c r="O105" s="170">
        <f>ROUND(E105*N105,2)</f>
        <v>0.02</v>
      </c>
      <c r="P105" s="170">
        <v>0</v>
      </c>
      <c r="Q105" s="170">
        <f>ROUND(E105*P105,2)</f>
        <v>0</v>
      </c>
      <c r="R105" s="170"/>
      <c r="S105" s="170"/>
      <c r="T105" s="171">
        <v>0.34599999999999997</v>
      </c>
      <c r="U105" s="170">
        <f>ROUND(E105*T105,2)</f>
        <v>13.84</v>
      </c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 t="s">
        <v>149</v>
      </c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</row>
    <row r="106" spans="1:60" outlineLevel="1" x14ac:dyDescent="0.2">
      <c r="A106" s="157">
        <v>80</v>
      </c>
      <c r="B106" s="162" t="s">
        <v>313</v>
      </c>
      <c r="C106" s="195" t="s">
        <v>314</v>
      </c>
      <c r="D106" s="164" t="s">
        <v>174</v>
      </c>
      <c r="E106" s="166">
        <v>38</v>
      </c>
      <c r="F106" s="169"/>
      <c r="G106" s="170">
        <f>ROUND(E106*F106,2)</f>
        <v>0</v>
      </c>
      <c r="H106" s="169"/>
      <c r="I106" s="170">
        <f>ROUND(E106*H106,2)</f>
        <v>0</v>
      </c>
      <c r="J106" s="169"/>
      <c r="K106" s="170">
        <f>ROUND(E106*J106,2)</f>
        <v>0</v>
      </c>
      <c r="L106" s="170">
        <v>15</v>
      </c>
      <c r="M106" s="170">
        <f>G106*(1+L106/100)</f>
        <v>0</v>
      </c>
      <c r="N106" s="170">
        <v>1.0000000000000001E-5</v>
      </c>
      <c r="O106" s="170">
        <f>ROUND(E106*N106,2)</f>
        <v>0</v>
      </c>
      <c r="P106" s="170">
        <v>0</v>
      </c>
      <c r="Q106" s="170">
        <f>ROUND(E106*P106,2)</f>
        <v>0</v>
      </c>
      <c r="R106" s="170"/>
      <c r="S106" s="170"/>
      <c r="T106" s="171">
        <v>7.5850000000000001E-2</v>
      </c>
      <c r="U106" s="170">
        <f>ROUND(E106*T106,2)</f>
        <v>2.88</v>
      </c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 t="s">
        <v>149</v>
      </c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</row>
    <row r="107" spans="1:60" outlineLevel="1" x14ac:dyDescent="0.2">
      <c r="A107" s="157">
        <v>81</v>
      </c>
      <c r="B107" s="162" t="s">
        <v>315</v>
      </c>
      <c r="C107" s="195" t="s">
        <v>316</v>
      </c>
      <c r="D107" s="164" t="s">
        <v>148</v>
      </c>
      <c r="E107" s="166">
        <v>40</v>
      </c>
      <c r="F107" s="169"/>
      <c r="G107" s="170">
        <f>ROUND(E107*F107,2)</f>
        <v>0</v>
      </c>
      <c r="H107" s="169"/>
      <c r="I107" s="170">
        <f>ROUND(E107*H107,2)</f>
        <v>0</v>
      </c>
      <c r="J107" s="169"/>
      <c r="K107" s="170">
        <f>ROUND(E107*J107,2)</f>
        <v>0</v>
      </c>
      <c r="L107" s="170">
        <v>15</v>
      </c>
      <c r="M107" s="170">
        <f>G107*(1+L107/100)</f>
        <v>0</v>
      </c>
      <c r="N107" s="170">
        <v>0</v>
      </c>
      <c r="O107" s="170">
        <f>ROUND(E107*N107,2)</f>
        <v>0</v>
      </c>
      <c r="P107" s="170">
        <v>0</v>
      </c>
      <c r="Q107" s="170">
        <f>ROUND(E107*P107,2)</f>
        <v>0</v>
      </c>
      <c r="R107" s="170"/>
      <c r="S107" s="170"/>
      <c r="T107" s="171">
        <v>1.7999999999999999E-2</v>
      </c>
      <c r="U107" s="170">
        <f>ROUND(E107*T107,2)</f>
        <v>0.72</v>
      </c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 t="s">
        <v>149</v>
      </c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</row>
    <row r="108" spans="1:60" x14ac:dyDescent="0.2">
      <c r="A108" s="158" t="s">
        <v>144</v>
      </c>
      <c r="B108" s="163" t="s">
        <v>91</v>
      </c>
      <c r="C108" s="196" t="s">
        <v>92</v>
      </c>
      <c r="D108" s="165"/>
      <c r="E108" s="167"/>
      <c r="F108" s="172"/>
      <c r="G108" s="172">
        <f>SUMIF(AE109:AE117,"&lt;&gt;NOR",G109:G117)</f>
        <v>0</v>
      </c>
      <c r="H108" s="172"/>
      <c r="I108" s="172">
        <f>SUM(I109:I117)</f>
        <v>0</v>
      </c>
      <c r="J108" s="172"/>
      <c r="K108" s="172">
        <f>SUM(K109:K117)</f>
        <v>0</v>
      </c>
      <c r="L108" s="172"/>
      <c r="M108" s="172">
        <f>SUM(M109:M117)</f>
        <v>0</v>
      </c>
      <c r="N108" s="172"/>
      <c r="O108" s="172">
        <f>SUM(O109:O117)</f>
        <v>9.0000000000000011E-2</v>
      </c>
      <c r="P108" s="172"/>
      <c r="Q108" s="172">
        <f>SUM(Q109:Q117)</f>
        <v>0</v>
      </c>
      <c r="R108" s="172"/>
      <c r="S108" s="172"/>
      <c r="T108" s="173"/>
      <c r="U108" s="172">
        <f>SUM(U109:U117)</f>
        <v>5.669999999999999</v>
      </c>
      <c r="AE108" t="s">
        <v>145</v>
      </c>
    </row>
    <row r="109" spans="1:60" outlineLevel="1" x14ac:dyDescent="0.2">
      <c r="A109" s="157">
        <v>82</v>
      </c>
      <c r="B109" s="162" t="s">
        <v>317</v>
      </c>
      <c r="C109" s="195" t="s">
        <v>318</v>
      </c>
      <c r="D109" s="164" t="s">
        <v>174</v>
      </c>
      <c r="E109" s="166">
        <v>4</v>
      </c>
      <c r="F109" s="169"/>
      <c r="G109" s="170">
        <f t="shared" ref="G109:G117" si="21">ROUND(E109*F109,2)</f>
        <v>0</v>
      </c>
      <c r="H109" s="169"/>
      <c r="I109" s="170">
        <f t="shared" ref="I109:I117" si="22">ROUND(E109*H109,2)</f>
        <v>0</v>
      </c>
      <c r="J109" s="169"/>
      <c r="K109" s="170">
        <f t="shared" ref="K109:K117" si="23">ROUND(E109*J109,2)</f>
        <v>0</v>
      </c>
      <c r="L109" s="170">
        <v>15</v>
      </c>
      <c r="M109" s="170">
        <f t="shared" ref="M109:M117" si="24">G109*(1+L109/100)</f>
        <v>0</v>
      </c>
      <c r="N109" s="170">
        <v>0</v>
      </c>
      <c r="O109" s="170">
        <f t="shared" ref="O109:O117" si="25">ROUND(E109*N109,2)</f>
        <v>0</v>
      </c>
      <c r="P109" s="170">
        <v>0</v>
      </c>
      <c r="Q109" s="170">
        <f t="shared" ref="Q109:Q117" si="26">ROUND(E109*P109,2)</f>
        <v>0</v>
      </c>
      <c r="R109" s="170"/>
      <c r="S109" s="170"/>
      <c r="T109" s="171">
        <v>0.216</v>
      </c>
      <c r="U109" s="170">
        <f t="shared" ref="U109:U117" si="27">ROUND(E109*T109,2)</f>
        <v>0.86</v>
      </c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 t="s">
        <v>149</v>
      </c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</row>
    <row r="110" spans="1:60" outlineLevel="1" x14ac:dyDescent="0.2">
      <c r="A110" s="157">
        <v>83</v>
      </c>
      <c r="B110" s="162" t="s">
        <v>319</v>
      </c>
      <c r="C110" s="195" t="s">
        <v>320</v>
      </c>
      <c r="D110" s="164" t="s">
        <v>174</v>
      </c>
      <c r="E110" s="166">
        <v>2</v>
      </c>
      <c r="F110" s="169"/>
      <c r="G110" s="170">
        <f t="shared" si="21"/>
        <v>0</v>
      </c>
      <c r="H110" s="169"/>
      <c r="I110" s="170">
        <f t="shared" si="22"/>
        <v>0</v>
      </c>
      <c r="J110" s="169"/>
      <c r="K110" s="170">
        <f t="shared" si="23"/>
        <v>0</v>
      </c>
      <c r="L110" s="170">
        <v>15</v>
      </c>
      <c r="M110" s="170">
        <f t="shared" si="24"/>
        <v>0</v>
      </c>
      <c r="N110" s="170">
        <v>1.9879999999999998E-2</v>
      </c>
      <c r="O110" s="170">
        <f t="shared" si="25"/>
        <v>0.04</v>
      </c>
      <c r="P110" s="170">
        <v>0</v>
      </c>
      <c r="Q110" s="170">
        <f t="shared" si="26"/>
        <v>0</v>
      </c>
      <c r="R110" s="170"/>
      <c r="S110" s="170"/>
      <c r="T110" s="171">
        <v>0</v>
      </c>
      <c r="U110" s="170">
        <f t="shared" si="27"/>
        <v>0</v>
      </c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 t="s">
        <v>175</v>
      </c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</row>
    <row r="111" spans="1:60" outlineLevel="1" x14ac:dyDescent="0.2">
      <c r="A111" s="157">
        <v>84</v>
      </c>
      <c r="B111" s="162" t="s">
        <v>321</v>
      </c>
      <c r="C111" s="195" t="s">
        <v>322</v>
      </c>
      <c r="D111" s="164" t="s">
        <v>174</v>
      </c>
      <c r="E111" s="166">
        <v>3</v>
      </c>
      <c r="F111" s="169"/>
      <c r="G111" s="170">
        <f t="shared" si="21"/>
        <v>0</v>
      </c>
      <c r="H111" s="169"/>
      <c r="I111" s="170">
        <f t="shared" si="22"/>
        <v>0</v>
      </c>
      <c r="J111" s="169"/>
      <c r="K111" s="170">
        <f t="shared" si="23"/>
        <v>0</v>
      </c>
      <c r="L111" s="170">
        <v>15</v>
      </c>
      <c r="M111" s="170">
        <f t="shared" si="24"/>
        <v>0</v>
      </c>
      <c r="N111" s="170">
        <v>1.0410000000000001E-2</v>
      </c>
      <c r="O111" s="170">
        <f t="shared" si="25"/>
        <v>0.03</v>
      </c>
      <c r="P111" s="170">
        <v>0</v>
      </c>
      <c r="Q111" s="170">
        <f t="shared" si="26"/>
        <v>0</v>
      </c>
      <c r="R111" s="170"/>
      <c r="S111" s="170"/>
      <c r="T111" s="171">
        <v>0</v>
      </c>
      <c r="U111" s="170">
        <f t="shared" si="27"/>
        <v>0</v>
      </c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 t="s">
        <v>175</v>
      </c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</row>
    <row r="112" spans="1:60" outlineLevel="1" x14ac:dyDescent="0.2">
      <c r="A112" s="157">
        <v>85</v>
      </c>
      <c r="B112" s="162" t="s">
        <v>323</v>
      </c>
      <c r="C112" s="195" t="s">
        <v>324</v>
      </c>
      <c r="D112" s="164" t="s">
        <v>270</v>
      </c>
      <c r="E112" s="166">
        <v>3</v>
      </c>
      <c r="F112" s="169"/>
      <c r="G112" s="170">
        <f t="shared" si="21"/>
        <v>0</v>
      </c>
      <c r="H112" s="169"/>
      <c r="I112" s="170">
        <f t="shared" si="22"/>
        <v>0</v>
      </c>
      <c r="J112" s="169"/>
      <c r="K112" s="170">
        <f t="shared" si="23"/>
        <v>0</v>
      </c>
      <c r="L112" s="170">
        <v>15</v>
      </c>
      <c r="M112" s="170">
        <f t="shared" si="24"/>
        <v>0</v>
      </c>
      <c r="N112" s="170">
        <v>7.7400000000000004E-3</v>
      </c>
      <c r="O112" s="170">
        <f t="shared" si="25"/>
        <v>0.02</v>
      </c>
      <c r="P112" s="170">
        <v>0</v>
      </c>
      <c r="Q112" s="170">
        <f t="shared" si="26"/>
        <v>0</v>
      </c>
      <c r="R112" s="170"/>
      <c r="S112" s="170"/>
      <c r="T112" s="171">
        <v>0.75900000000000001</v>
      </c>
      <c r="U112" s="170">
        <f t="shared" si="27"/>
        <v>2.2799999999999998</v>
      </c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 t="s">
        <v>149</v>
      </c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</row>
    <row r="113" spans="1:60" outlineLevel="1" x14ac:dyDescent="0.2">
      <c r="A113" s="157">
        <v>86</v>
      </c>
      <c r="B113" s="162" t="s">
        <v>325</v>
      </c>
      <c r="C113" s="195" t="s">
        <v>326</v>
      </c>
      <c r="D113" s="164" t="s">
        <v>174</v>
      </c>
      <c r="E113" s="166">
        <v>4</v>
      </c>
      <c r="F113" s="169"/>
      <c r="G113" s="170">
        <f t="shared" si="21"/>
        <v>0</v>
      </c>
      <c r="H113" s="169"/>
      <c r="I113" s="170">
        <f t="shared" si="22"/>
        <v>0</v>
      </c>
      <c r="J113" s="169"/>
      <c r="K113" s="170">
        <f t="shared" si="23"/>
        <v>0</v>
      </c>
      <c r="L113" s="170">
        <v>15</v>
      </c>
      <c r="M113" s="170">
        <f t="shared" si="24"/>
        <v>0</v>
      </c>
      <c r="N113" s="170">
        <v>1.1E-4</v>
      </c>
      <c r="O113" s="170">
        <f t="shared" si="25"/>
        <v>0</v>
      </c>
      <c r="P113" s="170">
        <v>0</v>
      </c>
      <c r="Q113" s="170">
        <f t="shared" si="26"/>
        <v>0</v>
      </c>
      <c r="R113" s="170"/>
      <c r="S113" s="170"/>
      <c r="T113" s="171">
        <v>8.2000000000000003E-2</v>
      </c>
      <c r="U113" s="170">
        <f t="shared" si="27"/>
        <v>0.33</v>
      </c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 t="s">
        <v>149</v>
      </c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</row>
    <row r="114" spans="1:60" outlineLevel="1" x14ac:dyDescent="0.2">
      <c r="A114" s="157">
        <v>87</v>
      </c>
      <c r="B114" s="162" t="s">
        <v>327</v>
      </c>
      <c r="C114" s="195" t="s">
        <v>328</v>
      </c>
      <c r="D114" s="164" t="s">
        <v>174</v>
      </c>
      <c r="E114" s="166">
        <v>1</v>
      </c>
      <c r="F114" s="169"/>
      <c r="G114" s="170">
        <f t="shared" si="21"/>
        <v>0</v>
      </c>
      <c r="H114" s="169"/>
      <c r="I114" s="170">
        <f t="shared" si="22"/>
        <v>0</v>
      </c>
      <c r="J114" s="169"/>
      <c r="K114" s="170">
        <f t="shared" si="23"/>
        <v>0</v>
      </c>
      <c r="L114" s="170">
        <v>15</v>
      </c>
      <c r="M114" s="170">
        <f t="shared" si="24"/>
        <v>0</v>
      </c>
      <c r="N114" s="170">
        <v>8.1999999999999998E-4</v>
      </c>
      <c r="O114" s="170">
        <f t="shared" si="25"/>
        <v>0</v>
      </c>
      <c r="P114" s="170">
        <v>0</v>
      </c>
      <c r="Q114" s="170">
        <f t="shared" si="26"/>
        <v>0</v>
      </c>
      <c r="R114" s="170"/>
      <c r="S114" s="170"/>
      <c r="T114" s="171">
        <v>0.16500000000000001</v>
      </c>
      <c r="U114" s="170">
        <f t="shared" si="27"/>
        <v>0.17</v>
      </c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 t="s">
        <v>149</v>
      </c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</row>
    <row r="115" spans="1:60" outlineLevel="1" x14ac:dyDescent="0.2">
      <c r="A115" s="157">
        <v>88</v>
      </c>
      <c r="B115" s="162" t="s">
        <v>329</v>
      </c>
      <c r="C115" s="195" t="s">
        <v>330</v>
      </c>
      <c r="D115" s="164" t="s">
        <v>174</v>
      </c>
      <c r="E115" s="166">
        <v>6</v>
      </c>
      <c r="F115" s="169"/>
      <c r="G115" s="170">
        <f t="shared" si="21"/>
        <v>0</v>
      </c>
      <c r="H115" s="169"/>
      <c r="I115" s="170">
        <f t="shared" si="22"/>
        <v>0</v>
      </c>
      <c r="J115" s="169"/>
      <c r="K115" s="170">
        <f t="shared" si="23"/>
        <v>0</v>
      </c>
      <c r="L115" s="170">
        <v>15</v>
      </c>
      <c r="M115" s="170">
        <f t="shared" si="24"/>
        <v>0</v>
      </c>
      <c r="N115" s="170">
        <v>7.2000000000000005E-4</v>
      </c>
      <c r="O115" s="170">
        <f t="shared" si="25"/>
        <v>0</v>
      </c>
      <c r="P115" s="170">
        <v>0</v>
      </c>
      <c r="Q115" s="170">
        <f t="shared" si="26"/>
        <v>0</v>
      </c>
      <c r="R115" s="170"/>
      <c r="S115" s="170"/>
      <c r="T115" s="171">
        <v>0.113</v>
      </c>
      <c r="U115" s="170">
        <f t="shared" si="27"/>
        <v>0.68</v>
      </c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 t="s">
        <v>149</v>
      </c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</row>
    <row r="116" spans="1:60" outlineLevel="1" x14ac:dyDescent="0.2">
      <c r="A116" s="157">
        <v>89</v>
      </c>
      <c r="B116" s="162" t="s">
        <v>331</v>
      </c>
      <c r="C116" s="195" t="s">
        <v>332</v>
      </c>
      <c r="D116" s="164" t="s">
        <v>174</v>
      </c>
      <c r="E116" s="166">
        <v>1</v>
      </c>
      <c r="F116" s="169"/>
      <c r="G116" s="170">
        <f t="shared" si="21"/>
        <v>0</v>
      </c>
      <c r="H116" s="169"/>
      <c r="I116" s="170">
        <f t="shared" si="22"/>
        <v>0</v>
      </c>
      <c r="J116" s="169"/>
      <c r="K116" s="170">
        <f t="shared" si="23"/>
        <v>0</v>
      </c>
      <c r="L116" s="170">
        <v>15</v>
      </c>
      <c r="M116" s="170">
        <f t="shared" si="24"/>
        <v>0</v>
      </c>
      <c r="N116" s="170">
        <v>1.3999999999999999E-4</v>
      </c>
      <c r="O116" s="170">
        <f t="shared" si="25"/>
        <v>0</v>
      </c>
      <c r="P116" s="170">
        <v>0</v>
      </c>
      <c r="Q116" s="170">
        <f t="shared" si="26"/>
        <v>0</v>
      </c>
      <c r="R116" s="170"/>
      <c r="S116" s="170"/>
      <c r="T116" s="171">
        <v>0.16500000000000001</v>
      </c>
      <c r="U116" s="170">
        <f t="shared" si="27"/>
        <v>0.17</v>
      </c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 t="s">
        <v>149</v>
      </c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</row>
    <row r="117" spans="1:60" outlineLevel="1" x14ac:dyDescent="0.2">
      <c r="A117" s="157">
        <v>90</v>
      </c>
      <c r="B117" s="162" t="s">
        <v>333</v>
      </c>
      <c r="C117" s="195" t="s">
        <v>334</v>
      </c>
      <c r="D117" s="164" t="s">
        <v>215</v>
      </c>
      <c r="E117" s="166">
        <v>0.5</v>
      </c>
      <c r="F117" s="169"/>
      <c r="G117" s="170">
        <f t="shared" si="21"/>
        <v>0</v>
      </c>
      <c r="H117" s="169"/>
      <c r="I117" s="170">
        <f t="shared" si="22"/>
        <v>0</v>
      </c>
      <c r="J117" s="169"/>
      <c r="K117" s="170">
        <f t="shared" si="23"/>
        <v>0</v>
      </c>
      <c r="L117" s="170">
        <v>15</v>
      </c>
      <c r="M117" s="170">
        <f t="shared" si="24"/>
        <v>0</v>
      </c>
      <c r="N117" s="170">
        <v>0</v>
      </c>
      <c r="O117" s="170">
        <f t="shared" si="25"/>
        <v>0</v>
      </c>
      <c r="P117" s="170">
        <v>0</v>
      </c>
      <c r="Q117" s="170">
        <f t="shared" si="26"/>
        <v>0</v>
      </c>
      <c r="R117" s="170"/>
      <c r="S117" s="170"/>
      <c r="T117" s="171">
        <v>2.351</v>
      </c>
      <c r="U117" s="170">
        <f t="shared" si="27"/>
        <v>1.18</v>
      </c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 t="s">
        <v>149</v>
      </c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</row>
    <row r="118" spans="1:60" x14ac:dyDescent="0.2">
      <c r="A118" s="158" t="s">
        <v>144</v>
      </c>
      <c r="B118" s="163" t="s">
        <v>93</v>
      </c>
      <c r="C118" s="196" t="s">
        <v>94</v>
      </c>
      <c r="D118" s="165"/>
      <c r="E118" s="167"/>
      <c r="F118" s="172"/>
      <c r="G118" s="172">
        <f>SUMIF(AE119:AE121,"&lt;&gt;NOR",G119:G121)</f>
        <v>0</v>
      </c>
      <c r="H118" s="172"/>
      <c r="I118" s="172">
        <f>SUM(I119:I121)</f>
        <v>0</v>
      </c>
      <c r="J118" s="172"/>
      <c r="K118" s="172">
        <f>SUM(K119:K121)</f>
        <v>0</v>
      </c>
      <c r="L118" s="172"/>
      <c r="M118" s="172">
        <f>SUM(M119:M121)</f>
        <v>0</v>
      </c>
      <c r="N118" s="172"/>
      <c r="O118" s="172">
        <f>SUM(O119:O121)</f>
        <v>0.01</v>
      </c>
      <c r="P118" s="172"/>
      <c r="Q118" s="172">
        <f>SUM(Q119:Q121)</f>
        <v>0</v>
      </c>
      <c r="R118" s="172"/>
      <c r="S118" s="172"/>
      <c r="T118" s="173"/>
      <c r="U118" s="172">
        <f>SUM(U119:U121)</f>
        <v>4.34</v>
      </c>
      <c r="AE118" t="s">
        <v>145</v>
      </c>
    </row>
    <row r="119" spans="1:60" outlineLevel="1" x14ac:dyDescent="0.2">
      <c r="A119" s="157">
        <v>91</v>
      </c>
      <c r="B119" s="162" t="s">
        <v>335</v>
      </c>
      <c r="C119" s="195" t="s">
        <v>336</v>
      </c>
      <c r="D119" s="164" t="s">
        <v>174</v>
      </c>
      <c r="E119" s="166">
        <v>5</v>
      </c>
      <c r="F119" s="169"/>
      <c r="G119" s="170">
        <f>ROUND(E119*F119,2)</f>
        <v>0</v>
      </c>
      <c r="H119" s="169"/>
      <c r="I119" s="170">
        <f>ROUND(E119*H119,2)</f>
        <v>0</v>
      </c>
      <c r="J119" s="169"/>
      <c r="K119" s="170">
        <f>ROUND(E119*J119,2)</f>
        <v>0</v>
      </c>
      <c r="L119" s="170">
        <v>15</v>
      </c>
      <c r="M119" s="170">
        <f>G119*(1+L119/100)</f>
        <v>0</v>
      </c>
      <c r="N119" s="170">
        <v>2.0000000000000002E-5</v>
      </c>
      <c r="O119" s="170">
        <f>ROUND(E119*N119,2)</f>
        <v>0</v>
      </c>
      <c r="P119" s="170">
        <v>0</v>
      </c>
      <c r="Q119" s="170">
        <f>ROUND(E119*P119,2)</f>
        <v>0</v>
      </c>
      <c r="R119" s="170"/>
      <c r="S119" s="170"/>
      <c r="T119" s="171">
        <v>0.86799999999999999</v>
      </c>
      <c r="U119" s="170">
        <f>ROUND(E119*T119,2)</f>
        <v>4.34</v>
      </c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 t="s">
        <v>149</v>
      </c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</row>
    <row r="120" spans="1:60" outlineLevel="1" x14ac:dyDescent="0.2">
      <c r="A120" s="157">
        <v>92</v>
      </c>
      <c r="B120" s="162" t="s">
        <v>337</v>
      </c>
      <c r="C120" s="195" t="s">
        <v>338</v>
      </c>
      <c r="D120" s="164" t="s">
        <v>174</v>
      </c>
      <c r="E120" s="166">
        <v>10</v>
      </c>
      <c r="F120" s="169"/>
      <c r="G120" s="170">
        <f>ROUND(E120*F120,2)</f>
        <v>0</v>
      </c>
      <c r="H120" s="169"/>
      <c r="I120" s="170">
        <f>ROUND(E120*H120,2)</f>
        <v>0</v>
      </c>
      <c r="J120" s="169"/>
      <c r="K120" s="170">
        <f>ROUND(E120*J120,2)</f>
        <v>0</v>
      </c>
      <c r="L120" s="170">
        <v>15</v>
      </c>
      <c r="M120" s="170">
        <f>G120*(1+L120/100)</f>
        <v>0</v>
      </c>
      <c r="N120" s="170">
        <v>5.1000000000000004E-4</v>
      </c>
      <c r="O120" s="170">
        <f>ROUND(E120*N120,2)</f>
        <v>0.01</v>
      </c>
      <c r="P120" s="170">
        <v>0</v>
      </c>
      <c r="Q120" s="170">
        <f>ROUND(E120*P120,2)</f>
        <v>0</v>
      </c>
      <c r="R120" s="170"/>
      <c r="S120" s="170"/>
      <c r="T120" s="171">
        <v>0</v>
      </c>
      <c r="U120" s="170">
        <f>ROUND(E120*T120,2)</f>
        <v>0</v>
      </c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 t="s">
        <v>175</v>
      </c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</row>
    <row r="121" spans="1:60" outlineLevel="1" x14ac:dyDescent="0.2">
      <c r="A121" s="157">
        <v>93</v>
      </c>
      <c r="B121" s="162" t="s">
        <v>339</v>
      </c>
      <c r="C121" s="195" t="s">
        <v>340</v>
      </c>
      <c r="D121" s="164" t="s">
        <v>174</v>
      </c>
      <c r="E121" s="166">
        <v>60</v>
      </c>
      <c r="F121" s="169"/>
      <c r="G121" s="170">
        <f>ROUND(E121*F121,2)</f>
        <v>0</v>
      </c>
      <c r="H121" s="169"/>
      <c r="I121" s="170">
        <f>ROUND(E121*H121,2)</f>
        <v>0</v>
      </c>
      <c r="J121" s="169"/>
      <c r="K121" s="170">
        <f>ROUND(E121*J121,2)</f>
        <v>0</v>
      </c>
      <c r="L121" s="170">
        <v>15</v>
      </c>
      <c r="M121" s="170">
        <f>G121*(1+L121/100)</f>
        <v>0</v>
      </c>
      <c r="N121" s="170">
        <v>8.0000000000000007E-5</v>
      </c>
      <c r="O121" s="170">
        <f>ROUND(E121*N121,2)</f>
        <v>0</v>
      </c>
      <c r="P121" s="170">
        <v>0</v>
      </c>
      <c r="Q121" s="170">
        <f>ROUND(E121*P121,2)</f>
        <v>0</v>
      </c>
      <c r="R121" s="170"/>
      <c r="S121" s="170"/>
      <c r="T121" s="171">
        <v>0</v>
      </c>
      <c r="U121" s="170">
        <f>ROUND(E121*T121,2)</f>
        <v>0</v>
      </c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 t="s">
        <v>175</v>
      </c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</row>
    <row r="122" spans="1:60" x14ac:dyDescent="0.2">
      <c r="A122" s="158" t="s">
        <v>144</v>
      </c>
      <c r="B122" s="163" t="s">
        <v>95</v>
      </c>
      <c r="C122" s="196" t="s">
        <v>96</v>
      </c>
      <c r="D122" s="165"/>
      <c r="E122" s="167"/>
      <c r="F122" s="172"/>
      <c r="G122" s="172">
        <f>SUMIF(AE123:AE123,"&lt;&gt;NOR",G123:G123)</f>
        <v>0</v>
      </c>
      <c r="H122" s="172"/>
      <c r="I122" s="172">
        <f>SUM(I123:I123)</f>
        <v>0</v>
      </c>
      <c r="J122" s="172"/>
      <c r="K122" s="172">
        <f>SUM(K123:K123)</f>
        <v>0</v>
      </c>
      <c r="L122" s="172"/>
      <c r="M122" s="172">
        <f>SUM(M123:M123)</f>
        <v>0</v>
      </c>
      <c r="N122" s="172"/>
      <c r="O122" s="172">
        <f>SUM(O123:O123)</f>
        <v>0</v>
      </c>
      <c r="P122" s="172"/>
      <c r="Q122" s="172">
        <f>SUM(Q123:Q123)</f>
        <v>1.35</v>
      </c>
      <c r="R122" s="172"/>
      <c r="S122" s="172"/>
      <c r="T122" s="173"/>
      <c r="U122" s="172">
        <f>SUM(U123:U123)</f>
        <v>17.149999999999999</v>
      </c>
      <c r="AE122" t="s">
        <v>145</v>
      </c>
    </row>
    <row r="123" spans="1:60" outlineLevel="1" x14ac:dyDescent="0.2">
      <c r="A123" s="157">
        <v>94</v>
      </c>
      <c r="B123" s="162" t="s">
        <v>341</v>
      </c>
      <c r="C123" s="195" t="s">
        <v>342</v>
      </c>
      <c r="D123" s="164" t="s">
        <v>152</v>
      </c>
      <c r="E123" s="166">
        <v>66</v>
      </c>
      <c r="F123" s="169"/>
      <c r="G123" s="170">
        <f>ROUND(E123*F123,2)</f>
        <v>0</v>
      </c>
      <c r="H123" s="169"/>
      <c r="I123" s="170">
        <f>ROUND(E123*H123,2)</f>
        <v>0</v>
      </c>
      <c r="J123" s="169"/>
      <c r="K123" s="170">
        <f>ROUND(E123*J123,2)</f>
        <v>0</v>
      </c>
      <c r="L123" s="170">
        <v>15</v>
      </c>
      <c r="M123" s="170">
        <f>G123*(1+L123/100)</f>
        <v>0</v>
      </c>
      <c r="N123" s="170">
        <v>0</v>
      </c>
      <c r="O123" s="170">
        <f>ROUND(E123*N123,2)</f>
        <v>0</v>
      </c>
      <c r="P123" s="170">
        <v>2.0400000000000001E-2</v>
      </c>
      <c r="Q123" s="170">
        <f>ROUND(E123*P123,2)</f>
        <v>1.35</v>
      </c>
      <c r="R123" s="170"/>
      <c r="S123" s="170"/>
      <c r="T123" s="171">
        <v>0.25982</v>
      </c>
      <c r="U123" s="170">
        <f>ROUND(E123*T123,2)</f>
        <v>17.149999999999999</v>
      </c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 t="s">
        <v>171</v>
      </c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</row>
    <row r="124" spans="1:60" x14ac:dyDescent="0.2">
      <c r="A124" s="158" t="s">
        <v>144</v>
      </c>
      <c r="B124" s="163" t="s">
        <v>97</v>
      </c>
      <c r="C124" s="196" t="s">
        <v>98</v>
      </c>
      <c r="D124" s="165"/>
      <c r="E124" s="167"/>
      <c r="F124" s="172"/>
      <c r="G124" s="172">
        <f>SUMIF(AE125:AE126,"&lt;&gt;NOR",G125:G126)</f>
        <v>0</v>
      </c>
      <c r="H124" s="172"/>
      <c r="I124" s="172">
        <f>SUM(I125:I126)</f>
        <v>0</v>
      </c>
      <c r="J124" s="172"/>
      <c r="K124" s="172">
        <f>SUM(K125:K126)</f>
        <v>0</v>
      </c>
      <c r="L124" s="172"/>
      <c r="M124" s="172">
        <f>SUM(M125:M126)</f>
        <v>0</v>
      </c>
      <c r="N124" s="172"/>
      <c r="O124" s="172">
        <f>SUM(O125:O126)</f>
        <v>0.12</v>
      </c>
      <c r="P124" s="172"/>
      <c r="Q124" s="172">
        <f>SUM(Q125:Q126)</f>
        <v>0</v>
      </c>
      <c r="R124" s="172"/>
      <c r="S124" s="172"/>
      <c r="T124" s="173"/>
      <c r="U124" s="172">
        <f>SUM(U125:U126)</f>
        <v>1.39</v>
      </c>
      <c r="AE124" t="s">
        <v>145</v>
      </c>
    </row>
    <row r="125" spans="1:60" outlineLevel="1" x14ac:dyDescent="0.2">
      <c r="A125" s="157">
        <v>95</v>
      </c>
      <c r="B125" s="162" t="s">
        <v>343</v>
      </c>
      <c r="C125" s="195" t="s">
        <v>344</v>
      </c>
      <c r="D125" s="164" t="s">
        <v>152</v>
      </c>
      <c r="E125" s="166">
        <v>10</v>
      </c>
      <c r="F125" s="169"/>
      <c r="G125" s="170">
        <f>ROUND(E125*F125,2)</f>
        <v>0</v>
      </c>
      <c r="H125" s="169"/>
      <c r="I125" s="170">
        <f>ROUND(E125*H125,2)</f>
        <v>0</v>
      </c>
      <c r="J125" s="169"/>
      <c r="K125" s="170">
        <f>ROUND(E125*J125,2)</f>
        <v>0</v>
      </c>
      <c r="L125" s="170">
        <v>15</v>
      </c>
      <c r="M125" s="170">
        <f>G125*(1+L125/100)</f>
        <v>0</v>
      </c>
      <c r="N125" s="170">
        <v>1.1780000000000001E-2</v>
      </c>
      <c r="O125" s="170">
        <f>ROUND(E125*N125,2)</f>
        <v>0.12</v>
      </c>
      <c r="P125" s="170">
        <v>0</v>
      </c>
      <c r="Q125" s="170">
        <f>ROUND(E125*P125,2)</f>
        <v>0</v>
      </c>
      <c r="R125" s="170"/>
      <c r="S125" s="170"/>
      <c r="T125" s="171">
        <v>0.121</v>
      </c>
      <c r="U125" s="170">
        <f>ROUND(E125*T125,2)</f>
        <v>1.21</v>
      </c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 t="s">
        <v>149</v>
      </c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</row>
    <row r="126" spans="1:60" outlineLevel="1" x14ac:dyDescent="0.2">
      <c r="A126" s="157">
        <v>96</v>
      </c>
      <c r="B126" s="162" t="s">
        <v>345</v>
      </c>
      <c r="C126" s="195" t="s">
        <v>346</v>
      </c>
      <c r="D126" s="164" t="s">
        <v>152</v>
      </c>
      <c r="E126" s="166">
        <v>10</v>
      </c>
      <c r="F126" s="169"/>
      <c r="G126" s="170">
        <f>ROUND(E126*F126,2)</f>
        <v>0</v>
      </c>
      <c r="H126" s="169"/>
      <c r="I126" s="170">
        <f>ROUND(E126*H126,2)</f>
        <v>0</v>
      </c>
      <c r="J126" s="169"/>
      <c r="K126" s="170">
        <f>ROUND(E126*J126,2)</f>
        <v>0</v>
      </c>
      <c r="L126" s="170">
        <v>15</v>
      </c>
      <c r="M126" s="170">
        <f>G126*(1+L126/100)</f>
        <v>0</v>
      </c>
      <c r="N126" s="170">
        <v>1.0000000000000001E-5</v>
      </c>
      <c r="O126" s="170">
        <f>ROUND(E126*N126,2)</f>
        <v>0</v>
      </c>
      <c r="P126" s="170">
        <v>0</v>
      </c>
      <c r="Q126" s="170">
        <f>ROUND(E126*P126,2)</f>
        <v>0</v>
      </c>
      <c r="R126" s="170"/>
      <c r="S126" s="170"/>
      <c r="T126" s="171">
        <v>1.7999999999999999E-2</v>
      </c>
      <c r="U126" s="170">
        <f>ROUND(E126*T126,2)</f>
        <v>0.18</v>
      </c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 t="s">
        <v>149</v>
      </c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</row>
    <row r="127" spans="1:60" x14ac:dyDescent="0.2">
      <c r="A127" s="158" t="s">
        <v>144</v>
      </c>
      <c r="B127" s="163" t="s">
        <v>99</v>
      </c>
      <c r="C127" s="196" t="s">
        <v>100</v>
      </c>
      <c r="D127" s="165"/>
      <c r="E127" s="167"/>
      <c r="F127" s="172"/>
      <c r="G127" s="172">
        <f>SUMIF(AE128:AE133,"&lt;&gt;NOR",G128:G133)</f>
        <v>0</v>
      </c>
      <c r="H127" s="172"/>
      <c r="I127" s="172">
        <f>SUM(I128:I133)</f>
        <v>0</v>
      </c>
      <c r="J127" s="172"/>
      <c r="K127" s="172">
        <f>SUM(K128:K133)</f>
        <v>0</v>
      </c>
      <c r="L127" s="172"/>
      <c r="M127" s="172">
        <f>SUM(M128:M133)</f>
        <v>0</v>
      </c>
      <c r="N127" s="172"/>
      <c r="O127" s="172">
        <f>SUM(O128:O133)</f>
        <v>0.33</v>
      </c>
      <c r="P127" s="172"/>
      <c r="Q127" s="172">
        <f>SUM(Q128:Q133)</f>
        <v>0.34</v>
      </c>
      <c r="R127" s="172"/>
      <c r="S127" s="172"/>
      <c r="T127" s="173"/>
      <c r="U127" s="172">
        <f>SUM(U128:U133)</f>
        <v>16.18</v>
      </c>
      <c r="AE127" t="s">
        <v>145</v>
      </c>
    </row>
    <row r="128" spans="1:60" outlineLevel="1" x14ac:dyDescent="0.2">
      <c r="A128" s="157">
        <v>97</v>
      </c>
      <c r="B128" s="162" t="s">
        <v>347</v>
      </c>
      <c r="C128" s="195" t="s">
        <v>348</v>
      </c>
      <c r="D128" s="164" t="s">
        <v>152</v>
      </c>
      <c r="E128" s="166">
        <v>6</v>
      </c>
      <c r="F128" s="169"/>
      <c r="G128" s="170">
        <f t="shared" ref="G128:G133" si="28">ROUND(E128*F128,2)</f>
        <v>0</v>
      </c>
      <c r="H128" s="169"/>
      <c r="I128" s="170">
        <f t="shared" ref="I128:I133" si="29">ROUND(E128*H128,2)</f>
        <v>0</v>
      </c>
      <c r="J128" s="169"/>
      <c r="K128" s="170">
        <f t="shared" ref="K128:K133" si="30">ROUND(E128*J128,2)</f>
        <v>0</v>
      </c>
      <c r="L128" s="170">
        <v>15</v>
      </c>
      <c r="M128" s="170">
        <f t="shared" ref="M128:M133" si="31">G128*(1+L128/100)</f>
        <v>0</v>
      </c>
      <c r="N128" s="170">
        <v>0</v>
      </c>
      <c r="O128" s="170">
        <f t="shared" ref="O128:O133" si="32">ROUND(E128*N128,2)</f>
        <v>0</v>
      </c>
      <c r="P128" s="170">
        <v>3.2649999999999998E-2</v>
      </c>
      <c r="Q128" s="170">
        <f t="shared" ref="Q128:Q133" si="33">ROUND(E128*P128,2)</f>
        <v>0.2</v>
      </c>
      <c r="R128" s="170"/>
      <c r="S128" s="170"/>
      <c r="T128" s="171">
        <v>0.39893000000000001</v>
      </c>
      <c r="U128" s="170">
        <f t="shared" ref="U128:U133" si="34">ROUND(E128*T128,2)</f>
        <v>2.39</v>
      </c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 t="s">
        <v>171</v>
      </c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</row>
    <row r="129" spans="1:60" outlineLevel="1" x14ac:dyDescent="0.2">
      <c r="A129" s="157">
        <v>98</v>
      </c>
      <c r="B129" s="162" t="s">
        <v>349</v>
      </c>
      <c r="C129" s="195" t="s">
        <v>350</v>
      </c>
      <c r="D129" s="164" t="s">
        <v>174</v>
      </c>
      <c r="E129" s="166">
        <v>4</v>
      </c>
      <c r="F129" s="169"/>
      <c r="G129" s="170">
        <f t="shared" si="28"/>
        <v>0</v>
      </c>
      <c r="H129" s="169"/>
      <c r="I129" s="170">
        <f t="shared" si="29"/>
        <v>0</v>
      </c>
      <c r="J129" s="169"/>
      <c r="K129" s="170">
        <f t="shared" si="30"/>
        <v>0</v>
      </c>
      <c r="L129" s="170">
        <v>15</v>
      </c>
      <c r="M129" s="170">
        <f t="shared" si="31"/>
        <v>0</v>
      </c>
      <c r="N129" s="170">
        <v>0</v>
      </c>
      <c r="O129" s="170">
        <f t="shared" si="32"/>
        <v>0</v>
      </c>
      <c r="P129" s="170">
        <v>1.8E-3</v>
      </c>
      <c r="Q129" s="170">
        <f t="shared" si="33"/>
        <v>0.01</v>
      </c>
      <c r="R129" s="170"/>
      <c r="S129" s="170"/>
      <c r="T129" s="171">
        <v>0.11</v>
      </c>
      <c r="U129" s="170">
        <f t="shared" si="34"/>
        <v>0.44</v>
      </c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 t="s">
        <v>149</v>
      </c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</row>
    <row r="130" spans="1:60" outlineLevel="1" x14ac:dyDescent="0.2">
      <c r="A130" s="157">
        <v>99</v>
      </c>
      <c r="B130" s="162" t="s">
        <v>351</v>
      </c>
      <c r="C130" s="195" t="s">
        <v>352</v>
      </c>
      <c r="D130" s="164" t="s">
        <v>174</v>
      </c>
      <c r="E130" s="166">
        <v>1</v>
      </c>
      <c r="F130" s="169"/>
      <c r="G130" s="170">
        <f t="shared" si="28"/>
        <v>0</v>
      </c>
      <c r="H130" s="169"/>
      <c r="I130" s="170">
        <f t="shared" si="29"/>
        <v>0</v>
      </c>
      <c r="J130" s="169"/>
      <c r="K130" s="170">
        <f t="shared" si="30"/>
        <v>0</v>
      </c>
      <c r="L130" s="170">
        <v>15</v>
      </c>
      <c r="M130" s="170">
        <f t="shared" si="31"/>
        <v>0</v>
      </c>
      <c r="N130" s="170">
        <v>0</v>
      </c>
      <c r="O130" s="170">
        <f t="shared" si="32"/>
        <v>0</v>
      </c>
      <c r="P130" s="170">
        <v>0.13100000000000001</v>
      </c>
      <c r="Q130" s="170">
        <f t="shared" si="33"/>
        <v>0.13</v>
      </c>
      <c r="R130" s="170"/>
      <c r="S130" s="170"/>
      <c r="T130" s="171">
        <v>0.76800000000000002</v>
      </c>
      <c r="U130" s="170">
        <f t="shared" si="34"/>
        <v>0.77</v>
      </c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 t="s">
        <v>149</v>
      </c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</row>
    <row r="131" spans="1:60" ht="22.5" outlineLevel="1" x14ac:dyDescent="0.2">
      <c r="A131" s="157">
        <v>100</v>
      </c>
      <c r="B131" s="162" t="s">
        <v>353</v>
      </c>
      <c r="C131" s="195" t="s">
        <v>354</v>
      </c>
      <c r="D131" s="164" t="s">
        <v>174</v>
      </c>
      <c r="E131" s="166">
        <v>1</v>
      </c>
      <c r="F131" s="169"/>
      <c r="G131" s="170">
        <f t="shared" si="28"/>
        <v>0</v>
      </c>
      <c r="H131" s="169"/>
      <c r="I131" s="170">
        <f t="shared" si="29"/>
        <v>0</v>
      </c>
      <c r="J131" s="169"/>
      <c r="K131" s="170">
        <f t="shared" si="30"/>
        <v>0</v>
      </c>
      <c r="L131" s="170">
        <v>15</v>
      </c>
      <c r="M131" s="170">
        <f t="shared" si="31"/>
        <v>0</v>
      </c>
      <c r="N131" s="170">
        <v>2.5000000000000001E-2</v>
      </c>
      <c r="O131" s="170">
        <f t="shared" si="32"/>
        <v>0.03</v>
      </c>
      <c r="P131" s="170">
        <v>0</v>
      </c>
      <c r="Q131" s="170">
        <f t="shared" si="33"/>
        <v>0</v>
      </c>
      <c r="R131" s="170"/>
      <c r="S131" s="170"/>
      <c r="T131" s="171">
        <v>3.5105300000000002</v>
      </c>
      <c r="U131" s="170">
        <f t="shared" si="34"/>
        <v>3.51</v>
      </c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 t="s">
        <v>171</v>
      </c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</row>
    <row r="132" spans="1:60" outlineLevel="1" x14ac:dyDescent="0.2">
      <c r="A132" s="157">
        <v>101</v>
      </c>
      <c r="B132" s="162" t="s">
        <v>355</v>
      </c>
      <c r="C132" s="195" t="s">
        <v>356</v>
      </c>
      <c r="D132" s="164" t="s">
        <v>174</v>
      </c>
      <c r="E132" s="166">
        <v>1</v>
      </c>
      <c r="F132" s="169"/>
      <c r="G132" s="170">
        <f t="shared" si="28"/>
        <v>0</v>
      </c>
      <c r="H132" s="169"/>
      <c r="I132" s="170">
        <f t="shared" si="29"/>
        <v>0</v>
      </c>
      <c r="J132" s="169"/>
      <c r="K132" s="170">
        <f t="shared" si="30"/>
        <v>0</v>
      </c>
      <c r="L132" s="170">
        <v>15</v>
      </c>
      <c r="M132" s="170">
        <f t="shared" si="31"/>
        <v>0</v>
      </c>
      <c r="N132" s="170">
        <v>2.0289999999999999E-2</v>
      </c>
      <c r="O132" s="170">
        <f t="shared" si="32"/>
        <v>0.02</v>
      </c>
      <c r="P132" s="170">
        <v>0</v>
      </c>
      <c r="Q132" s="170">
        <f t="shared" si="33"/>
        <v>0</v>
      </c>
      <c r="R132" s="170"/>
      <c r="S132" s="170"/>
      <c r="T132" s="171">
        <v>2.2955199999999998</v>
      </c>
      <c r="U132" s="170">
        <f t="shared" si="34"/>
        <v>2.2999999999999998</v>
      </c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 t="s">
        <v>171</v>
      </c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</row>
    <row r="133" spans="1:60" outlineLevel="1" x14ac:dyDescent="0.2">
      <c r="A133" s="157">
        <v>102</v>
      </c>
      <c r="B133" s="162" t="s">
        <v>357</v>
      </c>
      <c r="C133" s="195" t="s">
        <v>358</v>
      </c>
      <c r="D133" s="164" t="s">
        <v>174</v>
      </c>
      <c r="E133" s="166">
        <v>1.5</v>
      </c>
      <c r="F133" s="169"/>
      <c r="G133" s="170">
        <f t="shared" si="28"/>
        <v>0</v>
      </c>
      <c r="H133" s="169"/>
      <c r="I133" s="170">
        <f t="shared" si="29"/>
        <v>0</v>
      </c>
      <c r="J133" s="169"/>
      <c r="K133" s="170">
        <f t="shared" si="30"/>
        <v>0</v>
      </c>
      <c r="L133" s="170">
        <v>15</v>
      </c>
      <c r="M133" s="170">
        <f t="shared" si="31"/>
        <v>0</v>
      </c>
      <c r="N133" s="170">
        <v>0.184</v>
      </c>
      <c r="O133" s="170">
        <f t="shared" si="32"/>
        <v>0.28000000000000003</v>
      </c>
      <c r="P133" s="170">
        <v>0</v>
      </c>
      <c r="Q133" s="170">
        <f t="shared" si="33"/>
        <v>0</v>
      </c>
      <c r="R133" s="170"/>
      <c r="S133" s="170"/>
      <c r="T133" s="171">
        <v>4.5124700000000004</v>
      </c>
      <c r="U133" s="170">
        <f t="shared" si="34"/>
        <v>6.77</v>
      </c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 t="s">
        <v>171</v>
      </c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</row>
    <row r="134" spans="1:60" x14ac:dyDescent="0.2">
      <c r="A134" s="158" t="s">
        <v>144</v>
      </c>
      <c r="B134" s="163" t="s">
        <v>101</v>
      </c>
      <c r="C134" s="196" t="s">
        <v>102</v>
      </c>
      <c r="D134" s="165"/>
      <c r="E134" s="167"/>
      <c r="F134" s="172"/>
      <c r="G134" s="172">
        <f>SUMIF(AE135:AE136,"&lt;&gt;NOR",G135:G136)</f>
        <v>0</v>
      </c>
      <c r="H134" s="172"/>
      <c r="I134" s="172">
        <f>SUM(I135:I136)</f>
        <v>0</v>
      </c>
      <c r="J134" s="172"/>
      <c r="K134" s="172">
        <f>SUM(K135:K136)</f>
        <v>0</v>
      </c>
      <c r="L134" s="172"/>
      <c r="M134" s="172">
        <f>SUM(M135:M136)</f>
        <v>0</v>
      </c>
      <c r="N134" s="172"/>
      <c r="O134" s="172">
        <f>SUM(O135:O136)</f>
        <v>0.36</v>
      </c>
      <c r="P134" s="172"/>
      <c r="Q134" s="172">
        <f>SUM(Q135:Q136)</f>
        <v>0.16</v>
      </c>
      <c r="R134" s="172"/>
      <c r="S134" s="172"/>
      <c r="T134" s="173"/>
      <c r="U134" s="172">
        <f>SUM(U135:U136)</f>
        <v>7.6999999999999993</v>
      </c>
      <c r="AE134" t="s">
        <v>145</v>
      </c>
    </row>
    <row r="135" spans="1:60" outlineLevel="1" x14ac:dyDescent="0.2">
      <c r="A135" s="157">
        <v>103</v>
      </c>
      <c r="B135" s="162" t="s">
        <v>359</v>
      </c>
      <c r="C135" s="195" t="s">
        <v>360</v>
      </c>
      <c r="D135" s="164" t="s">
        <v>152</v>
      </c>
      <c r="E135" s="166">
        <v>2.5</v>
      </c>
      <c r="F135" s="169"/>
      <c r="G135" s="170">
        <f>ROUND(E135*F135,2)</f>
        <v>0</v>
      </c>
      <c r="H135" s="169"/>
      <c r="I135" s="170">
        <f>ROUND(E135*H135,2)</f>
        <v>0</v>
      </c>
      <c r="J135" s="169"/>
      <c r="K135" s="170">
        <f>ROUND(E135*J135,2)</f>
        <v>0</v>
      </c>
      <c r="L135" s="170">
        <v>15</v>
      </c>
      <c r="M135" s="170">
        <f>G135*(1+L135/100)</f>
        <v>0</v>
      </c>
      <c r="N135" s="170">
        <v>0</v>
      </c>
      <c r="O135" s="170">
        <f>ROUND(E135*N135,2)</f>
        <v>0</v>
      </c>
      <c r="P135" s="170">
        <v>6.5000000000000002E-2</v>
      </c>
      <c r="Q135" s="170">
        <f>ROUND(E135*P135,2)</f>
        <v>0.16</v>
      </c>
      <c r="R135" s="170"/>
      <c r="S135" s="170"/>
      <c r="T135" s="171">
        <v>0.44002999999999998</v>
      </c>
      <c r="U135" s="170">
        <f>ROUND(E135*T135,2)</f>
        <v>1.1000000000000001</v>
      </c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 t="s">
        <v>171</v>
      </c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</row>
    <row r="136" spans="1:60" outlineLevel="1" x14ac:dyDescent="0.2">
      <c r="A136" s="157">
        <v>104</v>
      </c>
      <c r="B136" s="162" t="s">
        <v>361</v>
      </c>
      <c r="C136" s="195" t="s">
        <v>362</v>
      </c>
      <c r="D136" s="164" t="s">
        <v>152</v>
      </c>
      <c r="E136" s="166">
        <v>5</v>
      </c>
      <c r="F136" s="169"/>
      <c r="G136" s="170">
        <f>ROUND(E136*F136,2)</f>
        <v>0</v>
      </c>
      <c r="H136" s="169"/>
      <c r="I136" s="170">
        <f>ROUND(E136*H136,2)</f>
        <v>0</v>
      </c>
      <c r="J136" s="169"/>
      <c r="K136" s="170">
        <f>ROUND(E136*J136,2)</f>
        <v>0</v>
      </c>
      <c r="L136" s="170">
        <v>15</v>
      </c>
      <c r="M136" s="170">
        <f>G136*(1+L136/100)</f>
        <v>0</v>
      </c>
      <c r="N136" s="170">
        <v>7.2099999999999997E-2</v>
      </c>
      <c r="O136" s="170">
        <f>ROUND(E136*N136,2)</f>
        <v>0.36</v>
      </c>
      <c r="P136" s="170">
        <v>0</v>
      </c>
      <c r="Q136" s="170">
        <f>ROUND(E136*P136,2)</f>
        <v>0</v>
      </c>
      <c r="R136" s="170"/>
      <c r="S136" s="170"/>
      <c r="T136" s="171">
        <v>1.3205100000000001</v>
      </c>
      <c r="U136" s="170">
        <f>ROUND(E136*T136,2)</f>
        <v>6.6</v>
      </c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 t="s">
        <v>171</v>
      </c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</row>
    <row r="137" spans="1:60" x14ac:dyDescent="0.2">
      <c r="A137" s="158" t="s">
        <v>144</v>
      </c>
      <c r="B137" s="163" t="s">
        <v>103</v>
      </c>
      <c r="C137" s="196" t="s">
        <v>104</v>
      </c>
      <c r="D137" s="165"/>
      <c r="E137" s="167"/>
      <c r="F137" s="172"/>
      <c r="G137" s="172">
        <f>SUMIF(AE138:AE140,"&lt;&gt;NOR",G138:G140)</f>
        <v>0</v>
      </c>
      <c r="H137" s="172"/>
      <c r="I137" s="172">
        <f>SUM(I138:I140)</f>
        <v>0</v>
      </c>
      <c r="J137" s="172"/>
      <c r="K137" s="172">
        <f>SUM(K138:K140)</f>
        <v>0</v>
      </c>
      <c r="L137" s="172"/>
      <c r="M137" s="172">
        <f>SUM(M138:M140)</f>
        <v>0</v>
      </c>
      <c r="N137" s="172"/>
      <c r="O137" s="172">
        <f>SUM(O138:O140)</f>
        <v>0.53</v>
      </c>
      <c r="P137" s="172"/>
      <c r="Q137" s="172">
        <f>SUM(Q138:Q140)</f>
        <v>0</v>
      </c>
      <c r="R137" s="172"/>
      <c r="S137" s="172"/>
      <c r="T137" s="173"/>
      <c r="U137" s="172">
        <f>SUM(U138:U140)</f>
        <v>62.04</v>
      </c>
      <c r="AE137" t="s">
        <v>145</v>
      </c>
    </row>
    <row r="138" spans="1:60" ht="22.5" outlineLevel="1" x14ac:dyDescent="0.2">
      <c r="A138" s="157">
        <v>105</v>
      </c>
      <c r="B138" s="162" t="s">
        <v>363</v>
      </c>
      <c r="C138" s="195" t="s">
        <v>364</v>
      </c>
      <c r="D138" s="164" t="s">
        <v>152</v>
      </c>
      <c r="E138" s="166">
        <v>62</v>
      </c>
      <c r="F138" s="169"/>
      <c r="G138" s="170">
        <f>ROUND(E138*F138,2)</f>
        <v>0</v>
      </c>
      <c r="H138" s="169"/>
      <c r="I138" s="170">
        <f>ROUND(E138*H138,2)</f>
        <v>0</v>
      </c>
      <c r="J138" s="169"/>
      <c r="K138" s="170">
        <f>ROUND(E138*J138,2)</f>
        <v>0</v>
      </c>
      <c r="L138" s="170">
        <v>15</v>
      </c>
      <c r="M138" s="170">
        <f>G138*(1+L138/100)</f>
        <v>0</v>
      </c>
      <c r="N138" s="170">
        <v>8.2000000000000007E-3</v>
      </c>
      <c r="O138" s="170">
        <f>ROUND(E138*N138,2)</f>
        <v>0.51</v>
      </c>
      <c r="P138" s="170">
        <v>0</v>
      </c>
      <c r="Q138" s="170">
        <f>ROUND(E138*P138,2)</f>
        <v>0</v>
      </c>
      <c r="R138" s="170"/>
      <c r="S138" s="170"/>
      <c r="T138" s="171">
        <v>0.99085000000000001</v>
      </c>
      <c r="U138" s="170">
        <f>ROUND(E138*T138,2)</f>
        <v>61.43</v>
      </c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 t="s">
        <v>171</v>
      </c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</row>
    <row r="139" spans="1:60" ht="22.5" outlineLevel="1" x14ac:dyDescent="0.2">
      <c r="A139" s="157">
        <v>106</v>
      </c>
      <c r="B139" s="162" t="s">
        <v>365</v>
      </c>
      <c r="C139" s="195" t="s">
        <v>366</v>
      </c>
      <c r="D139" s="164" t="s">
        <v>148</v>
      </c>
      <c r="E139" s="166">
        <v>4</v>
      </c>
      <c r="F139" s="169"/>
      <c r="G139" s="170">
        <f>ROUND(E139*F139,2)</f>
        <v>0</v>
      </c>
      <c r="H139" s="169"/>
      <c r="I139" s="170">
        <f>ROUND(E139*H139,2)</f>
        <v>0</v>
      </c>
      <c r="J139" s="169"/>
      <c r="K139" s="170">
        <f>ROUND(E139*J139,2)</f>
        <v>0</v>
      </c>
      <c r="L139" s="170">
        <v>15</v>
      </c>
      <c r="M139" s="170">
        <f>G139*(1+L139/100)</f>
        <v>0</v>
      </c>
      <c r="N139" s="170">
        <v>1.3999999999999999E-4</v>
      </c>
      <c r="O139" s="170">
        <f>ROUND(E139*N139,2)</f>
        <v>0</v>
      </c>
      <c r="P139" s="170">
        <v>0</v>
      </c>
      <c r="Q139" s="170">
        <f>ROUND(E139*P139,2)</f>
        <v>0</v>
      </c>
      <c r="R139" s="170"/>
      <c r="S139" s="170"/>
      <c r="T139" s="171">
        <v>0.152</v>
      </c>
      <c r="U139" s="170">
        <f>ROUND(E139*T139,2)</f>
        <v>0.61</v>
      </c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 t="s">
        <v>149</v>
      </c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</row>
    <row r="140" spans="1:60" ht="22.5" outlineLevel="1" x14ac:dyDescent="0.2">
      <c r="A140" s="157">
        <v>107</v>
      </c>
      <c r="B140" s="162" t="s">
        <v>367</v>
      </c>
      <c r="C140" s="195" t="s">
        <v>368</v>
      </c>
      <c r="D140" s="164" t="s">
        <v>148</v>
      </c>
      <c r="E140" s="166">
        <v>66.5</v>
      </c>
      <c r="F140" s="169"/>
      <c r="G140" s="170">
        <f>ROUND(E140*F140,2)</f>
        <v>0</v>
      </c>
      <c r="H140" s="169"/>
      <c r="I140" s="170">
        <f>ROUND(E140*H140,2)</f>
        <v>0</v>
      </c>
      <c r="J140" s="169"/>
      <c r="K140" s="170">
        <f>ROUND(E140*J140,2)</f>
        <v>0</v>
      </c>
      <c r="L140" s="170">
        <v>15</v>
      </c>
      <c r="M140" s="170">
        <f>G140*(1+L140/100)</f>
        <v>0</v>
      </c>
      <c r="N140" s="170">
        <v>3.5E-4</v>
      </c>
      <c r="O140" s="170">
        <f>ROUND(E140*N140,2)</f>
        <v>0.02</v>
      </c>
      <c r="P140" s="170">
        <v>0</v>
      </c>
      <c r="Q140" s="170">
        <f>ROUND(E140*P140,2)</f>
        <v>0</v>
      </c>
      <c r="R140" s="170"/>
      <c r="S140" s="170"/>
      <c r="T140" s="171">
        <v>0</v>
      </c>
      <c r="U140" s="170">
        <f>ROUND(E140*T140,2)</f>
        <v>0</v>
      </c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 t="s">
        <v>175</v>
      </c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</row>
    <row r="141" spans="1:60" x14ac:dyDescent="0.2">
      <c r="A141" s="158" t="s">
        <v>144</v>
      </c>
      <c r="B141" s="163" t="s">
        <v>105</v>
      </c>
      <c r="C141" s="196" t="s">
        <v>106</v>
      </c>
      <c r="D141" s="165"/>
      <c r="E141" s="167"/>
      <c r="F141" s="172"/>
      <c r="G141" s="172">
        <f>SUMIF(AE142:AE143,"&lt;&gt;NOR",G142:G143)</f>
        <v>0</v>
      </c>
      <c r="H141" s="172"/>
      <c r="I141" s="172">
        <f>SUM(I142:I143)</f>
        <v>0</v>
      </c>
      <c r="J141" s="172"/>
      <c r="K141" s="172">
        <f>SUM(K142:K143)</f>
        <v>0</v>
      </c>
      <c r="L141" s="172"/>
      <c r="M141" s="172">
        <f>SUM(M142:M143)</f>
        <v>0</v>
      </c>
      <c r="N141" s="172"/>
      <c r="O141" s="172">
        <f>SUM(O142:O143)</f>
        <v>1.97</v>
      </c>
      <c r="P141" s="172"/>
      <c r="Q141" s="172">
        <f>SUM(Q142:Q143)</f>
        <v>0</v>
      </c>
      <c r="R141" s="172"/>
      <c r="S141" s="172"/>
      <c r="T141" s="173"/>
      <c r="U141" s="172">
        <f>SUM(U142:U143)</f>
        <v>62.75</v>
      </c>
      <c r="AE141" t="s">
        <v>145</v>
      </c>
    </row>
    <row r="142" spans="1:60" outlineLevel="1" x14ac:dyDescent="0.2">
      <c r="A142" s="157">
        <v>108</v>
      </c>
      <c r="B142" s="162" t="s">
        <v>369</v>
      </c>
      <c r="C142" s="195" t="s">
        <v>370</v>
      </c>
      <c r="D142" s="164" t="s">
        <v>152</v>
      </c>
      <c r="E142" s="166">
        <v>31.5</v>
      </c>
      <c r="F142" s="169"/>
      <c r="G142" s="170">
        <f>ROUND(E142*F142,2)</f>
        <v>0</v>
      </c>
      <c r="H142" s="169"/>
      <c r="I142" s="170">
        <f>ROUND(E142*H142,2)</f>
        <v>0</v>
      </c>
      <c r="J142" s="169"/>
      <c r="K142" s="170">
        <f>ROUND(E142*J142,2)</f>
        <v>0</v>
      </c>
      <c r="L142" s="170">
        <v>15</v>
      </c>
      <c r="M142" s="170">
        <f>G142*(1+L142/100)</f>
        <v>0</v>
      </c>
      <c r="N142" s="170">
        <v>2.1000000000000001E-4</v>
      </c>
      <c r="O142" s="170">
        <f>ROUND(E142*N142,2)</f>
        <v>0.01</v>
      </c>
      <c r="P142" s="170">
        <v>0</v>
      </c>
      <c r="Q142" s="170">
        <f>ROUND(E142*P142,2)</f>
        <v>0</v>
      </c>
      <c r="R142" s="170"/>
      <c r="S142" s="170"/>
      <c r="T142" s="171">
        <v>0.05</v>
      </c>
      <c r="U142" s="170">
        <f>ROUND(E142*T142,2)</f>
        <v>1.58</v>
      </c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 t="s">
        <v>149</v>
      </c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</row>
    <row r="143" spans="1:60" ht="22.5" outlineLevel="1" x14ac:dyDescent="0.2">
      <c r="A143" s="157">
        <v>109</v>
      </c>
      <c r="B143" s="162" t="s">
        <v>371</v>
      </c>
      <c r="C143" s="195" t="s">
        <v>372</v>
      </c>
      <c r="D143" s="164" t="s">
        <v>152</v>
      </c>
      <c r="E143" s="166">
        <v>31.5</v>
      </c>
      <c r="F143" s="169"/>
      <c r="G143" s="170">
        <f>ROUND(E143*F143,2)</f>
        <v>0</v>
      </c>
      <c r="H143" s="169"/>
      <c r="I143" s="170">
        <f>ROUND(E143*H143,2)</f>
        <v>0</v>
      </c>
      <c r="J143" s="169"/>
      <c r="K143" s="170">
        <f>ROUND(E143*J143,2)</f>
        <v>0</v>
      </c>
      <c r="L143" s="170">
        <v>15</v>
      </c>
      <c r="M143" s="170">
        <f>G143*(1+L143/100)</f>
        <v>0</v>
      </c>
      <c r="N143" s="170">
        <v>6.2129999999999998E-2</v>
      </c>
      <c r="O143" s="170">
        <f>ROUND(E143*N143,2)</f>
        <v>1.96</v>
      </c>
      <c r="P143" s="170">
        <v>0</v>
      </c>
      <c r="Q143" s="170">
        <f>ROUND(E143*P143,2)</f>
        <v>0</v>
      </c>
      <c r="R143" s="170"/>
      <c r="S143" s="170"/>
      <c r="T143" s="171">
        <v>1.9419999999999999</v>
      </c>
      <c r="U143" s="170">
        <f>ROUND(E143*T143,2)</f>
        <v>61.17</v>
      </c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 t="s">
        <v>149</v>
      </c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</row>
    <row r="144" spans="1:60" x14ac:dyDescent="0.2">
      <c r="A144" s="158" t="s">
        <v>144</v>
      </c>
      <c r="B144" s="163" t="s">
        <v>107</v>
      </c>
      <c r="C144" s="196" t="s">
        <v>108</v>
      </c>
      <c r="D144" s="165"/>
      <c r="E144" s="167"/>
      <c r="F144" s="172"/>
      <c r="G144" s="172">
        <f>SUMIF(AE145:AE146,"&lt;&gt;NOR",G145:G146)</f>
        <v>0</v>
      </c>
      <c r="H144" s="172"/>
      <c r="I144" s="172">
        <f>SUM(I145:I146)</f>
        <v>0</v>
      </c>
      <c r="J144" s="172"/>
      <c r="K144" s="172">
        <f>SUM(K145:K146)</f>
        <v>0</v>
      </c>
      <c r="L144" s="172"/>
      <c r="M144" s="172">
        <f>SUM(M145:M146)</f>
        <v>0</v>
      </c>
      <c r="N144" s="172"/>
      <c r="O144" s="172">
        <f>SUM(O145:O146)</f>
        <v>0.01</v>
      </c>
      <c r="P144" s="172"/>
      <c r="Q144" s="172">
        <f>SUM(Q145:Q146)</f>
        <v>0</v>
      </c>
      <c r="R144" s="172"/>
      <c r="S144" s="172"/>
      <c r="T144" s="173"/>
      <c r="U144" s="172">
        <f>SUM(U145:U146)</f>
        <v>5.3100000000000005</v>
      </c>
      <c r="AE144" t="s">
        <v>145</v>
      </c>
    </row>
    <row r="145" spans="1:60" outlineLevel="1" x14ac:dyDescent="0.2">
      <c r="A145" s="157">
        <v>110</v>
      </c>
      <c r="B145" s="162" t="s">
        <v>373</v>
      </c>
      <c r="C145" s="195" t="s">
        <v>374</v>
      </c>
      <c r="D145" s="164" t="s">
        <v>152</v>
      </c>
      <c r="E145" s="166">
        <v>31.5</v>
      </c>
      <c r="F145" s="169"/>
      <c r="G145" s="170">
        <f>ROUND(E145*F145,2)</f>
        <v>0</v>
      </c>
      <c r="H145" s="169"/>
      <c r="I145" s="170">
        <f>ROUND(E145*H145,2)</f>
        <v>0</v>
      </c>
      <c r="J145" s="169"/>
      <c r="K145" s="170">
        <f>ROUND(E145*J145,2)</f>
        <v>0</v>
      </c>
      <c r="L145" s="170">
        <v>15</v>
      </c>
      <c r="M145" s="170">
        <f>G145*(1+L145/100)</f>
        <v>0</v>
      </c>
      <c r="N145" s="170">
        <v>1.6000000000000001E-4</v>
      </c>
      <c r="O145" s="170">
        <f>ROUND(E145*N145,2)</f>
        <v>0.01</v>
      </c>
      <c r="P145" s="170">
        <v>0</v>
      </c>
      <c r="Q145" s="170">
        <f>ROUND(E145*P145,2)</f>
        <v>0</v>
      </c>
      <c r="R145" s="170"/>
      <c r="S145" s="170"/>
      <c r="T145" s="171">
        <v>0.15</v>
      </c>
      <c r="U145" s="170">
        <f>ROUND(E145*T145,2)</f>
        <v>4.7300000000000004</v>
      </c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 t="s">
        <v>149</v>
      </c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156"/>
      <c r="BD145" s="156"/>
      <c r="BE145" s="156"/>
      <c r="BF145" s="156"/>
      <c r="BG145" s="156"/>
      <c r="BH145" s="156"/>
    </row>
    <row r="146" spans="1:60" outlineLevel="1" x14ac:dyDescent="0.2">
      <c r="A146" s="157">
        <v>111</v>
      </c>
      <c r="B146" s="162" t="s">
        <v>375</v>
      </c>
      <c r="C146" s="195" t="s">
        <v>376</v>
      </c>
      <c r="D146" s="164" t="s">
        <v>152</v>
      </c>
      <c r="E146" s="166">
        <v>8</v>
      </c>
      <c r="F146" s="169"/>
      <c r="G146" s="170">
        <f>ROUND(E146*F146,2)</f>
        <v>0</v>
      </c>
      <c r="H146" s="169"/>
      <c r="I146" s="170">
        <f>ROUND(E146*H146,2)</f>
        <v>0</v>
      </c>
      <c r="J146" s="169"/>
      <c r="K146" s="170">
        <f>ROUND(E146*J146,2)</f>
        <v>0</v>
      </c>
      <c r="L146" s="170">
        <v>15</v>
      </c>
      <c r="M146" s="170">
        <f>G146*(1+L146/100)</f>
        <v>0</v>
      </c>
      <c r="N146" s="170">
        <v>1.0000000000000001E-5</v>
      </c>
      <c r="O146" s="170">
        <f>ROUND(E146*N146,2)</f>
        <v>0</v>
      </c>
      <c r="P146" s="170">
        <v>0</v>
      </c>
      <c r="Q146" s="170">
        <f>ROUND(E146*P146,2)</f>
        <v>0</v>
      </c>
      <c r="R146" s="170"/>
      <c r="S146" s="170"/>
      <c r="T146" s="171">
        <v>7.1999999999999995E-2</v>
      </c>
      <c r="U146" s="170">
        <f>ROUND(E146*T146,2)</f>
        <v>0.57999999999999996</v>
      </c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 t="s">
        <v>171</v>
      </c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156"/>
      <c r="BF146" s="156"/>
      <c r="BG146" s="156"/>
      <c r="BH146" s="156"/>
    </row>
    <row r="147" spans="1:60" x14ac:dyDescent="0.2">
      <c r="A147" s="158" t="s">
        <v>144</v>
      </c>
      <c r="B147" s="163" t="s">
        <v>109</v>
      </c>
      <c r="C147" s="196" t="s">
        <v>110</v>
      </c>
      <c r="D147" s="165"/>
      <c r="E147" s="167"/>
      <c r="F147" s="172"/>
      <c r="G147" s="172">
        <f>SUMIF(AE148:AE150,"&lt;&gt;NOR",G148:G150)</f>
        <v>0</v>
      </c>
      <c r="H147" s="172"/>
      <c r="I147" s="172">
        <f>SUM(I148:I150)</f>
        <v>0</v>
      </c>
      <c r="J147" s="172"/>
      <c r="K147" s="172">
        <f>SUM(K148:K150)</f>
        <v>0</v>
      </c>
      <c r="L147" s="172"/>
      <c r="M147" s="172">
        <f>SUM(M148:M150)</f>
        <v>0</v>
      </c>
      <c r="N147" s="172"/>
      <c r="O147" s="172">
        <f>SUM(O148:O150)</f>
        <v>0.11000000000000001</v>
      </c>
      <c r="P147" s="172"/>
      <c r="Q147" s="172">
        <f>SUM(Q148:Q150)</f>
        <v>0</v>
      </c>
      <c r="R147" s="172"/>
      <c r="S147" s="172"/>
      <c r="T147" s="173"/>
      <c r="U147" s="172">
        <f>SUM(U148:U150)</f>
        <v>37.760000000000005</v>
      </c>
      <c r="AE147" t="s">
        <v>145</v>
      </c>
    </row>
    <row r="148" spans="1:60" outlineLevel="1" x14ac:dyDescent="0.2">
      <c r="A148" s="157">
        <v>112</v>
      </c>
      <c r="B148" s="162" t="s">
        <v>377</v>
      </c>
      <c r="C148" s="195" t="s">
        <v>378</v>
      </c>
      <c r="D148" s="164" t="s">
        <v>152</v>
      </c>
      <c r="E148" s="166">
        <v>165</v>
      </c>
      <c r="F148" s="169"/>
      <c r="G148" s="170">
        <f>ROUND(E148*F148,2)</f>
        <v>0</v>
      </c>
      <c r="H148" s="169"/>
      <c r="I148" s="170">
        <f>ROUND(E148*H148,2)</f>
        <v>0</v>
      </c>
      <c r="J148" s="169"/>
      <c r="K148" s="170">
        <f>ROUND(E148*J148,2)</f>
        <v>0</v>
      </c>
      <c r="L148" s="170">
        <v>15</v>
      </c>
      <c r="M148" s="170">
        <f>G148*(1+L148/100)</f>
        <v>0</v>
      </c>
      <c r="N148" s="170">
        <v>0</v>
      </c>
      <c r="O148" s="170">
        <f>ROUND(E148*N148,2)</f>
        <v>0</v>
      </c>
      <c r="P148" s="170">
        <v>0</v>
      </c>
      <c r="Q148" s="170">
        <f>ROUND(E148*P148,2)</f>
        <v>0</v>
      </c>
      <c r="R148" s="170"/>
      <c r="S148" s="170"/>
      <c r="T148" s="171">
        <v>6.9989999999999997E-2</v>
      </c>
      <c r="U148" s="170">
        <f>ROUND(E148*T148,2)</f>
        <v>11.55</v>
      </c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 t="s">
        <v>171</v>
      </c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</row>
    <row r="149" spans="1:60" ht="22.5" outlineLevel="1" x14ac:dyDescent="0.2">
      <c r="A149" s="157">
        <v>113</v>
      </c>
      <c r="B149" s="162" t="s">
        <v>379</v>
      </c>
      <c r="C149" s="195" t="s">
        <v>380</v>
      </c>
      <c r="D149" s="164" t="s">
        <v>174</v>
      </c>
      <c r="E149" s="166">
        <v>2</v>
      </c>
      <c r="F149" s="169"/>
      <c r="G149" s="170">
        <f>ROUND(E149*F149,2)</f>
        <v>0</v>
      </c>
      <c r="H149" s="169"/>
      <c r="I149" s="170">
        <f>ROUND(E149*H149,2)</f>
        <v>0</v>
      </c>
      <c r="J149" s="169"/>
      <c r="K149" s="170">
        <f>ROUND(E149*J149,2)</f>
        <v>0</v>
      </c>
      <c r="L149" s="170">
        <v>15</v>
      </c>
      <c r="M149" s="170">
        <f>G149*(1+L149/100)</f>
        <v>0</v>
      </c>
      <c r="N149" s="170">
        <v>3.3700000000000001E-2</v>
      </c>
      <c r="O149" s="170">
        <f>ROUND(E149*N149,2)</f>
        <v>7.0000000000000007E-2</v>
      </c>
      <c r="P149" s="170">
        <v>0</v>
      </c>
      <c r="Q149" s="170">
        <f>ROUND(E149*P149,2)</f>
        <v>0</v>
      </c>
      <c r="R149" s="170"/>
      <c r="S149" s="170"/>
      <c r="T149" s="171">
        <v>0</v>
      </c>
      <c r="U149" s="170">
        <f>ROUND(E149*T149,2)</f>
        <v>0</v>
      </c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 t="s">
        <v>175</v>
      </c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  <c r="BF149" s="156"/>
      <c r="BG149" s="156"/>
      <c r="BH149" s="156"/>
    </row>
    <row r="150" spans="1:60" ht="22.5" outlineLevel="1" x14ac:dyDescent="0.2">
      <c r="A150" s="157">
        <v>114</v>
      </c>
      <c r="B150" s="162" t="s">
        <v>381</v>
      </c>
      <c r="C150" s="195" t="s">
        <v>382</v>
      </c>
      <c r="D150" s="164" t="s">
        <v>152</v>
      </c>
      <c r="E150" s="166">
        <v>195</v>
      </c>
      <c r="F150" s="169"/>
      <c r="G150" s="170">
        <f>ROUND(E150*F150,2)</f>
        <v>0</v>
      </c>
      <c r="H150" s="169"/>
      <c r="I150" s="170">
        <f>ROUND(E150*H150,2)</f>
        <v>0</v>
      </c>
      <c r="J150" s="169"/>
      <c r="K150" s="170">
        <f>ROUND(E150*J150,2)</f>
        <v>0</v>
      </c>
      <c r="L150" s="170">
        <v>15</v>
      </c>
      <c r="M150" s="170">
        <f>G150*(1+L150/100)</f>
        <v>0</v>
      </c>
      <c r="N150" s="170">
        <v>2.2000000000000001E-4</v>
      </c>
      <c r="O150" s="170">
        <f>ROUND(E150*N150,2)</f>
        <v>0.04</v>
      </c>
      <c r="P150" s="170">
        <v>0</v>
      </c>
      <c r="Q150" s="170">
        <f>ROUND(E150*P150,2)</f>
        <v>0</v>
      </c>
      <c r="R150" s="170"/>
      <c r="S150" s="170"/>
      <c r="T150" s="171">
        <v>0.13439000000000001</v>
      </c>
      <c r="U150" s="170">
        <f>ROUND(E150*T150,2)</f>
        <v>26.21</v>
      </c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 t="s">
        <v>171</v>
      </c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156"/>
    </row>
    <row r="151" spans="1:60" x14ac:dyDescent="0.2">
      <c r="A151" s="158" t="s">
        <v>144</v>
      </c>
      <c r="B151" s="163" t="s">
        <v>111</v>
      </c>
      <c r="C151" s="196" t="s">
        <v>112</v>
      </c>
      <c r="D151" s="165"/>
      <c r="E151" s="167"/>
      <c r="F151" s="172"/>
      <c r="G151" s="172">
        <f>SUMIF(AE152:AE152,"&lt;&gt;NOR",G152:G152)</f>
        <v>0</v>
      </c>
      <c r="H151" s="172"/>
      <c r="I151" s="172">
        <f>SUM(I152:I152)</f>
        <v>0</v>
      </c>
      <c r="J151" s="172"/>
      <c r="K151" s="172">
        <f>SUM(K152:K152)</f>
        <v>0</v>
      </c>
      <c r="L151" s="172"/>
      <c r="M151" s="172">
        <f>SUM(M152:M152)</f>
        <v>0</v>
      </c>
      <c r="N151" s="172"/>
      <c r="O151" s="172">
        <f>SUM(O152:O152)</f>
        <v>0</v>
      </c>
      <c r="P151" s="172"/>
      <c r="Q151" s="172">
        <f>SUM(Q152:Q152)</f>
        <v>0</v>
      </c>
      <c r="R151" s="172"/>
      <c r="S151" s="172"/>
      <c r="T151" s="173"/>
      <c r="U151" s="172">
        <f>SUM(U152:U152)</f>
        <v>0.31</v>
      </c>
      <c r="AE151" t="s">
        <v>145</v>
      </c>
    </row>
    <row r="152" spans="1:60" ht="22.5" outlineLevel="1" x14ac:dyDescent="0.2">
      <c r="A152" s="157">
        <v>115</v>
      </c>
      <c r="B152" s="162" t="s">
        <v>383</v>
      </c>
      <c r="C152" s="195" t="s">
        <v>384</v>
      </c>
      <c r="D152" s="164" t="s">
        <v>148</v>
      </c>
      <c r="E152" s="166">
        <v>1</v>
      </c>
      <c r="F152" s="169"/>
      <c r="G152" s="170">
        <f>ROUND(E152*F152,2)</f>
        <v>0</v>
      </c>
      <c r="H152" s="169"/>
      <c r="I152" s="170">
        <f>ROUND(E152*H152,2)</f>
        <v>0</v>
      </c>
      <c r="J152" s="169"/>
      <c r="K152" s="170">
        <f>ROUND(E152*J152,2)</f>
        <v>0</v>
      </c>
      <c r="L152" s="170">
        <v>15</v>
      </c>
      <c r="M152" s="170">
        <f>G152*(1+L152/100)</f>
        <v>0</v>
      </c>
      <c r="N152" s="170">
        <v>0</v>
      </c>
      <c r="O152" s="170">
        <f>ROUND(E152*N152,2)</f>
        <v>0</v>
      </c>
      <c r="P152" s="170">
        <v>0</v>
      </c>
      <c r="Q152" s="170">
        <f>ROUND(E152*P152,2)</f>
        <v>0</v>
      </c>
      <c r="R152" s="170"/>
      <c r="S152" s="170"/>
      <c r="T152" s="171">
        <v>0.30567</v>
      </c>
      <c r="U152" s="170">
        <f>ROUND(E152*T152,2)</f>
        <v>0.31</v>
      </c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 t="s">
        <v>149</v>
      </c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156"/>
      <c r="BF152" s="156"/>
      <c r="BG152" s="156"/>
      <c r="BH152" s="156"/>
    </row>
    <row r="153" spans="1:60" x14ac:dyDescent="0.2">
      <c r="A153" s="158" t="s">
        <v>144</v>
      </c>
      <c r="B153" s="163" t="s">
        <v>113</v>
      </c>
      <c r="C153" s="196" t="s">
        <v>114</v>
      </c>
      <c r="D153" s="165"/>
      <c r="E153" s="167"/>
      <c r="F153" s="172"/>
      <c r="G153" s="172">
        <f>SUMIF(AE154:AE154,"&lt;&gt;NOR",G154:G154)</f>
        <v>0</v>
      </c>
      <c r="H153" s="172"/>
      <c r="I153" s="172">
        <f>SUM(I154:I154)</f>
        <v>0</v>
      </c>
      <c r="J153" s="172"/>
      <c r="K153" s="172">
        <f>SUM(K154:K154)</f>
        <v>0</v>
      </c>
      <c r="L153" s="172"/>
      <c r="M153" s="172">
        <f>SUM(M154:M154)</f>
        <v>0</v>
      </c>
      <c r="N153" s="172"/>
      <c r="O153" s="172">
        <f>SUM(O154:O154)</f>
        <v>0</v>
      </c>
      <c r="P153" s="172"/>
      <c r="Q153" s="172">
        <f>SUM(Q154:Q154)</f>
        <v>0</v>
      </c>
      <c r="R153" s="172"/>
      <c r="S153" s="172"/>
      <c r="T153" s="173"/>
      <c r="U153" s="172">
        <f>SUM(U154:U154)</f>
        <v>3.75</v>
      </c>
      <c r="AE153" t="s">
        <v>145</v>
      </c>
    </row>
    <row r="154" spans="1:60" outlineLevel="1" x14ac:dyDescent="0.2">
      <c r="A154" s="157">
        <v>116</v>
      </c>
      <c r="B154" s="162" t="s">
        <v>385</v>
      </c>
      <c r="C154" s="195" t="s">
        <v>386</v>
      </c>
      <c r="D154" s="164" t="s">
        <v>148</v>
      </c>
      <c r="E154" s="166">
        <v>60</v>
      </c>
      <c r="F154" s="169"/>
      <c r="G154" s="170">
        <f>ROUND(E154*F154,2)</f>
        <v>0</v>
      </c>
      <c r="H154" s="169"/>
      <c r="I154" s="170">
        <f>ROUND(E154*H154,2)</f>
        <v>0</v>
      </c>
      <c r="J154" s="169"/>
      <c r="K154" s="170">
        <f>ROUND(E154*J154,2)</f>
        <v>0</v>
      </c>
      <c r="L154" s="170">
        <v>15</v>
      </c>
      <c r="M154" s="170">
        <f>G154*(1+L154/100)</f>
        <v>0</v>
      </c>
      <c r="N154" s="170">
        <v>0</v>
      </c>
      <c r="O154" s="170">
        <f>ROUND(E154*N154,2)</f>
        <v>0</v>
      </c>
      <c r="P154" s="170">
        <v>0</v>
      </c>
      <c r="Q154" s="170">
        <f>ROUND(E154*P154,2)</f>
        <v>0</v>
      </c>
      <c r="R154" s="170"/>
      <c r="S154" s="170"/>
      <c r="T154" s="171">
        <v>6.25E-2</v>
      </c>
      <c r="U154" s="170">
        <f>ROUND(E154*T154,2)</f>
        <v>3.75</v>
      </c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 t="s">
        <v>149</v>
      </c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156"/>
      <c r="BF154" s="156"/>
      <c r="BG154" s="156"/>
      <c r="BH154" s="156"/>
    </row>
    <row r="155" spans="1:60" x14ac:dyDescent="0.2">
      <c r="A155" s="158" t="s">
        <v>144</v>
      </c>
      <c r="B155" s="163" t="s">
        <v>115</v>
      </c>
      <c r="C155" s="196" t="s">
        <v>116</v>
      </c>
      <c r="D155" s="165"/>
      <c r="E155" s="167"/>
      <c r="F155" s="172"/>
      <c r="G155" s="172">
        <f>SUMIF(AE156:AE157,"&lt;&gt;NOR",G156:G157)</f>
        <v>0</v>
      </c>
      <c r="H155" s="172"/>
      <c r="I155" s="172">
        <f>SUM(I156:I157)</f>
        <v>0</v>
      </c>
      <c r="J155" s="172"/>
      <c r="K155" s="172">
        <f>SUM(K156:K157)</f>
        <v>0</v>
      </c>
      <c r="L155" s="172"/>
      <c r="M155" s="172">
        <f>SUM(M156:M157)</f>
        <v>0</v>
      </c>
      <c r="N155" s="172"/>
      <c r="O155" s="172">
        <f>SUM(O156:O157)</f>
        <v>0</v>
      </c>
      <c r="P155" s="172"/>
      <c r="Q155" s="172">
        <f>SUM(Q156:Q157)</f>
        <v>0</v>
      </c>
      <c r="R155" s="172"/>
      <c r="S155" s="172"/>
      <c r="T155" s="173"/>
      <c r="U155" s="172">
        <f>SUM(U156:U157)</f>
        <v>1.2</v>
      </c>
      <c r="AE155" t="s">
        <v>145</v>
      </c>
    </row>
    <row r="156" spans="1:60" outlineLevel="1" x14ac:dyDescent="0.2">
      <c r="A156" s="157">
        <v>117</v>
      </c>
      <c r="B156" s="162" t="s">
        <v>387</v>
      </c>
      <c r="C156" s="195" t="s">
        <v>388</v>
      </c>
      <c r="D156" s="164" t="s">
        <v>148</v>
      </c>
      <c r="E156" s="166">
        <v>2</v>
      </c>
      <c r="F156" s="169"/>
      <c r="G156" s="170">
        <f>ROUND(E156*F156,2)</f>
        <v>0</v>
      </c>
      <c r="H156" s="169"/>
      <c r="I156" s="170">
        <f>ROUND(E156*H156,2)</f>
        <v>0</v>
      </c>
      <c r="J156" s="169"/>
      <c r="K156" s="170">
        <f>ROUND(E156*J156,2)</f>
        <v>0</v>
      </c>
      <c r="L156" s="170">
        <v>15</v>
      </c>
      <c r="M156" s="170">
        <f>G156*(1+L156/100)</f>
        <v>0</v>
      </c>
      <c r="N156" s="170">
        <v>0</v>
      </c>
      <c r="O156" s="170">
        <f>ROUND(E156*N156,2)</f>
        <v>0</v>
      </c>
      <c r="P156" s="170">
        <v>0</v>
      </c>
      <c r="Q156" s="170">
        <f>ROUND(E156*P156,2)</f>
        <v>0</v>
      </c>
      <c r="R156" s="170"/>
      <c r="S156" s="170"/>
      <c r="T156" s="171">
        <v>0.44280000000000003</v>
      </c>
      <c r="U156" s="170">
        <f>ROUND(E156*T156,2)</f>
        <v>0.89</v>
      </c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 t="s">
        <v>149</v>
      </c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156"/>
      <c r="BF156" s="156"/>
      <c r="BG156" s="156"/>
      <c r="BH156" s="156"/>
    </row>
    <row r="157" spans="1:60" outlineLevel="1" x14ac:dyDescent="0.2">
      <c r="A157" s="157">
        <v>118</v>
      </c>
      <c r="B157" s="162" t="s">
        <v>389</v>
      </c>
      <c r="C157" s="195" t="s">
        <v>390</v>
      </c>
      <c r="D157" s="164" t="s">
        <v>148</v>
      </c>
      <c r="E157" s="166">
        <v>18</v>
      </c>
      <c r="F157" s="169"/>
      <c r="G157" s="170">
        <f>ROUND(E157*F157,2)</f>
        <v>0</v>
      </c>
      <c r="H157" s="169"/>
      <c r="I157" s="170">
        <f>ROUND(E157*H157,2)</f>
        <v>0</v>
      </c>
      <c r="J157" s="169"/>
      <c r="K157" s="170">
        <f>ROUND(E157*J157,2)</f>
        <v>0</v>
      </c>
      <c r="L157" s="170">
        <v>15</v>
      </c>
      <c r="M157" s="170">
        <f>G157*(1+L157/100)</f>
        <v>0</v>
      </c>
      <c r="N157" s="170">
        <v>0</v>
      </c>
      <c r="O157" s="170">
        <f>ROUND(E157*N157,2)</f>
        <v>0</v>
      </c>
      <c r="P157" s="170">
        <v>0</v>
      </c>
      <c r="Q157" s="170">
        <f>ROUND(E157*P157,2)</f>
        <v>0</v>
      </c>
      <c r="R157" s="170"/>
      <c r="S157" s="170"/>
      <c r="T157" s="171">
        <v>1.7000000000000001E-2</v>
      </c>
      <c r="U157" s="170">
        <f>ROUND(E157*T157,2)</f>
        <v>0.31</v>
      </c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 t="s">
        <v>149</v>
      </c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  <c r="BC157" s="156"/>
      <c r="BD157" s="156"/>
      <c r="BE157" s="156"/>
      <c r="BF157" s="156"/>
      <c r="BG157" s="156"/>
      <c r="BH157" s="156"/>
    </row>
    <row r="158" spans="1:60" x14ac:dyDescent="0.2">
      <c r="A158" s="158" t="s">
        <v>144</v>
      </c>
      <c r="B158" s="163" t="s">
        <v>117</v>
      </c>
      <c r="C158" s="196" t="s">
        <v>26</v>
      </c>
      <c r="D158" s="165"/>
      <c r="E158" s="167"/>
      <c r="F158" s="172"/>
      <c r="G158" s="172">
        <f>SUMIF(AE159:AE162,"&lt;&gt;NOR",G159:G162)</f>
        <v>0</v>
      </c>
      <c r="H158" s="172"/>
      <c r="I158" s="172">
        <f>SUM(I159:I162)</f>
        <v>0</v>
      </c>
      <c r="J158" s="172"/>
      <c r="K158" s="172">
        <f>SUM(K159:K162)</f>
        <v>0</v>
      </c>
      <c r="L158" s="172"/>
      <c r="M158" s="172">
        <f>SUM(M159:M162)</f>
        <v>0</v>
      </c>
      <c r="N158" s="172"/>
      <c r="O158" s="172">
        <f>SUM(O159:O162)</f>
        <v>0</v>
      </c>
      <c r="P158" s="172"/>
      <c r="Q158" s="172">
        <f>SUM(Q159:Q162)</f>
        <v>0</v>
      </c>
      <c r="R158" s="172"/>
      <c r="S158" s="172"/>
      <c r="T158" s="173"/>
      <c r="U158" s="172">
        <f>SUM(U159:U162)</f>
        <v>0</v>
      </c>
      <c r="AE158" t="s">
        <v>145</v>
      </c>
    </row>
    <row r="159" spans="1:60" outlineLevel="1" x14ac:dyDescent="0.2">
      <c r="A159" s="157">
        <v>119</v>
      </c>
      <c r="B159" s="162" t="s">
        <v>391</v>
      </c>
      <c r="C159" s="195" t="s">
        <v>392</v>
      </c>
      <c r="D159" s="164" t="s">
        <v>393</v>
      </c>
      <c r="E159" s="166">
        <v>3</v>
      </c>
      <c r="F159" s="169"/>
      <c r="G159" s="170">
        <f>ROUND(E159*F159,2)</f>
        <v>0</v>
      </c>
      <c r="H159" s="169"/>
      <c r="I159" s="170">
        <f>ROUND(E159*H159,2)</f>
        <v>0</v>
      </c>
      <c r="J159" s="169"/>
      <c r="K159" s="170">
        <f>ROUND(E159*J159,2)</f>
        <v>0</v>
      </c>
      <c r="L159" s="170">
        <v>15</v>
      </c>
      <c r="M159" s="170">
        <f>G159*(1+L159/100)</f>
        <v>0</v>
      </c>
      <c r="N159" s="170">
        <v>0</v>
      </c>
      <c r="O159" s="170">
        <f>ROUND(E159*N159,2)</f>
        <v>0</v>
      </c>
      <c r="P159" s="170">
        <v>0</v>
      </c>
      <c r="Q159" s="170">
        <f>ROUND(E159*P159,2)</f>
        <v>0</v>
      </c>
      <c r="R159" s="170"/>
      <c r="S159" s="170"/>
      <c r="T159" s="171">
        <v>0</v>
      </c>
      <c r="U159" s="170">
        <f>ROUND(E159*T159,2)</f>
        <v>0</v>
      </c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 t="s">
        <v>149</v>
      </c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  <c r="BC159" s="156"/>
      <c r="BD159" s="156"/>
      <c r="BE159" s="156"/>
      <c r="BF159" s="156"/>
      <c r="BG159" s="156"/>
      <c r="BH159" s="156"/>
    </row>
    <row r="160" spans="1:60" outlineLevel="1" x14ac:dyDescent="0.2">
      <c r="A160" s="157">
        <v>120</v>
      </c>
      <c r="B160" s="162" t="s">
        <v>394</v>
      </c>
      <c r="C160" s="195" t="s">
        <v>395</v>
      </c>
      <c r="D160" s="164" t="s">
        <v>393</v>
      </c>
      <c r="E160" s="166">
        <v>1</v>
      </c>
      <c r="F160" s="169"/>
      <c r="G160" s="170">
        <f>ROUND(E160*F160,2)</f>
        <v>0</v>
      </c>
      <c r="H160" s="169"/>
      <c r="I160" s="170">
        <f>ROUND(E160*H160,2)</f>
        <v>0</v>
      </c>
      <c r="J160" s="169"/>
      <c r="K160" s="170">
        <f>ROUND(E160*J160,2)</f>
        <v>0</v>
      </c>
      <c r="L160" s="170">
        <v>15</v>
      </c>
      <c r="M160" s="170">
        <f>G160*(1+L160/100)</f>
        <v>0</v>
      </c>
      <c r="N160" s="170">
        <v>0</v>
      </c>
      <c r="O160" s="170">
        <f>ROUND(E160*N160,2)</f>
        <v>0</v>
      </c>
      <c r="P160" s="170">
        <v>0</v>
      </c>
      <c r="Q160" s="170">
        <f>ROUND(E160*P160,2)</f>
        <v>0</v>
      </c>
      <c r="R160" s="170"/>
      <c r="S160" s="170"/>
      <c r="T160" s="171">
        <v>0</v>
      </c>
      <c r="U160" s="170">
        <f>ROUND(E160*T160,2)</f>
        <v>0</v>
      </c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 t="s">
        <v>149</v>
      </c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156"/>
      <c r="BF160" s="156"/>
      <c r="BG160" s="156"/>
      <c r="BH160" s="156"/>
    </row>
    <row r="161" spans="1:60" outlineLevel="1" x14ac:dyDescent="0.2">
      <c r="A161" s="157">
        <v>121</v>
      </c>
      <c r="B161" s="162" t="s">
        <v>396</v>
      </c>
      <c r="C161" s="195" t="s">
        <v>397</v>
      </c>
      <c r="D161" s="164" t="s">
        <v>393</v>
      </c>
      <c r="E161" s="166">
        <v>1</v>
      </c>
      <c r="F161" s="169"/>
      <c r="G161" s="170">
        <f>ROUND(E161*F161,2)</f>
        <v>0</v>
      </c>
      <c r="H161" s="169"/>
      <c r="I161" s="170">
        <f>ROUND(E161*H161,2)</f>
        <v>0</v>
      </c>
      <c r="J161" s="169"/>
      <c r="K161" s="170">
        <f>ROUND(E161*J161,2)</f>
        <v>0</v>
      </c>
      <c r="L161" s="170">
        <v>15</v>
      </c>
      <c r="M161" s="170">
        <f>G161*(1+L161/100)</f>
        <v>0</v>
      </c>
      <c r="N161" s="170">
        <v>0</v>
      </c>
      <c r="O161" s="170">
        <f>ROUND(E161*N161,2)</f>
        <v>0</v>
      </c>
      <c r="P161" s="170">
        <v>0</v>
      </c>
      <c r="Q161" s="170">
        <f>ROUND(E161*P161,2)</f>
        <v>0</v>
      </c>
      <c r="R161" s="170"/>
      <c r="S161" s="170"/>
      <c r="T161" s="171">
        <v>0</v>
      </c>
      <c r="U161" s="170">
        <f>ROUND(E161*T161,2)</f>
        <v>0</v>
      </c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 t="s">
        <v>149</v>
      </c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</row>
    <row r="162" spans="1:60" outlineLevel="1" x14ac:dyDescent="0.2">
      <c r="A162" s="183">
        <v>122</v>
      </c>
      <c r="B162" s="184" t="s">
        <v>398</v>
      </c>
      <c r="C162" s="197" t="s">
        <v>399</v>
      </c>
      <c r="D162" s="185" t="s">
        <v>393</v>
      </c>
      <c r="E162" s="186">
        <v>1</v>
      </c>
      <c r="F162" s="187"/>
      <c r="G162" s="188">
        <f>ROUND(E162*F162,2)</f>
        <v>0</v>
      </c>
      <c r="H162" s="187"/>
      <c r="I162" s="188">
        <f>ROUND(E162*H162,2)</f>
        <v>0</v>
      </c>
      <c r="J162" s="187"/>
      <c r="K162" s="188">
        <f>ROUND(E162*J162,2)</f>
        <v>0</v>
      </c>
      <c r="L162" s="188">
        <v>15</v>
      </c>
      <c r="M162" s="188">
        <f>G162*(1+L162/100)</f>
        <v>0</v>
      </c>
      <c r="N162" s="188">
        <v>0</v>
      </c>
      <c r="O162" s="188">
        <f>ROUND(E162*N162,2)</f>
        <v>0</v>
      </c>
      <c r="P162" s="188">
        <v>0</v>
      </c>
      <c r="Q162" s="188">
        <f>ROUND(E162*P162,2)</f>
        <v>0</v>
      </c>
      <c r="R162" s="188"/>
      <c r="S162" s="188"/>
      <c r="T162" s="189">
        <v>0</v>
      </c>
      <c r="U162" s="188">
        <f>ROUND(E162*T162,2)</f>
        <v>0</v>
      </c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 t="s">
        <v>149</v>
      </c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6"/>
    </row>
    <row r="163" spans="1:60" x14ac:dyDescent="0.2">
      <c r="A163" s="6"/>
      <c r="B163" s="7" t="s">
        <v>400</v>
      </c>
      <c r="C163" s="198" t="s">
        <v>400</v>
      </c>
      <c r="D163" s="9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AC163">
        <v>15</v>
      </c>
      <c r="AD163">
        <v>21</v>
      </c>
    </row>
    <row r="164" spans="1:60" x14ac:dyDescent="0.2">
      <c r="A164" s="190"/>
      <c r="B164" s="191">
        <v>26</v>
      </c>
      <c r="C164" s="199" t="s">
        <v>400</v>
      </c>
      <c r="D164" s="192"/>
      <c r="E164" s="193"/>
      <c r="F164" s="193"/>
      <c r="G164" s="194">
        <f>G8+G10+G19+G21+G25+G29+G33+G39+G41+G46+G55+G58+G60+G64+G70+G76+G80+G98+G103+G108+G118+G122+G124+G127+G134+G137+G141+G144+G147+G151+G153+G155+G158</f>
        <v>0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AC164">
        <f>SUMIF(L7:L162,AC163,G7:G162)</f>
        <v>0</v>
      </c>
      <c r="AD164">
        <f>SUMIF(L7:L162,AD163,G7:G162)</f>
        <v>0</v>
      </c>
      <c r="AE164" t="s">
        <v>401</v>
      </c>
    </row>
    <row r="165" spans="1:60" x14ac:dyDescent="0.2">
      <c r="A165" s="6"/>
      <c r="B165" s="7" t="s">
        <v>400</v>
      </c>
      <c r="C165" s="198" t="s">
        <v>400</v>
      </c>
      <c r="D165" s="9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60" x14ac:dyDescent="0.2">
      <c r="A166" s="6"/>
      <c r="B166" s="7" t="s">
        <v>400</v>
      </c>
      <c r="C166" s="198" t="s">
        <v>400</v>
      </c>
      <c r="D166" s="9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60" x14ac:dyDescent="0.2">
      <c r="A167" s="270">
        <v>33</v>
      </c>
      <c r="B167" s="270"/>
      <c r="C167" s="271"/>
      <c r="D167" s="9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60" x14ac:dyDescent="0.2">
      <c r="A168" s="251"/>
      <c r="B168" s="252"/>
      <c r="C168" s="253"/>
      <c r="D168" s="252"/>
      <c r="E168" s="252"/>
      <c r="F168" s="252"/>
      <c r="G168" s="254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AE168" t="s">
        <v>402</v>
      </c>
    </row>
    <row r="169" spans="1:60" x14ac:dyDescent="0.2">
      <c r="A169" s="255"/>
      <c r="B169" s="256"/>
      <c r="C169" s="257"/>
      <c r="D169" s="256"/>
      <c r="E169" s="256"/>
      <c r="F169" s="256"/>
      <c r="G169" s="258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60" x14ac:dyDescent="0.2">
      <c r="A170" s="255"/>
      <c r="B170" s="256"/>
      <c r="C170" s="257"/>
      <c r="D170" s="256"/>
      <c r="E170" s="256"/>
      <c r="F170" s="256"/>
      <c r="G170" s="258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60" x14ac:dyDescent="0.2">
      <c r="A171" s="255"/>
      <c r="B171" s="256"/>
      <c r="C171" s="257"/>
      <c r="D171" s="256"/>
      <c r="E171" s="256"/>
      <c r="F171" s="256"/>
      <c r="G171" s="258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60" x14ac:dyDescent="0.2">
      <c r="A172" s="259"/>
      <c r="B172" s="260"/>
      <c r="C172" s="261"/>
      <c r="D172" s="260"/>
      <c r="E172" s="260"/>
      <c r="F172" s="260"/>
      <c r="G172" s="262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60" x14ac:dyDescent="0.2">
      <c r="A173" s="6"/>
      <c r="B173" s="7" t="s">
        <v>400</v>
      </c>
      <c r="C173" s="198" t="s">
        <v>400</v>
      </c>
      <c r="D173" s="9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60" x14ac:dyDescent="0.2">
      <c r="C174" s="200"/>
      <c r="D174" s="144"/>
      <c r="AE174" t="s">
        <v>403</v>
      </c>
    </row>
    <row r="175" spans="1:60" x14ac:dyDescent="0.2">
      <c r="D175" s="144"/>
    </row>
    <row r="176" spans="1:60" x14ac:dyDescent="0.2">
      <c r="D176" s="144"/>
    </row>
    <row r="177" spans="4:4" x14ac:dyDescent="0.2">
      <c r="D177" s="144"/>
    </row>
    <row r="178" spans="4:4" x14ac:dyDescent="0.2">
      <c r="D178" s="144"/>
    </row>
    <row r="179" spans="4:4" x14ac:dyDescent="0.2">
      <c r="D179" s="144"/>
    </row>
    <row r="180" spans="4:4" x14ac:dyDescent="0.2">
      <c r="D180" s="144"/>
    </row>
    <row r="181" spans="4:4" x14ac:dyDescent="0.2">
      <c r="D181" s="144"/>
    </row>
    <row r="182" spans="4:4" x14ac:dyDescent="0.2">
      <c r="D182" s="144"/>
    </row>
    <row r="183" spans="4:4" x14ac:dyDescent="0.2">
      <c r="D183" s="144"/>
    </row>
    <row r="184" spans="4:4" x14ac:dyDescent="0.2">
      <c r="D184" s="144"/>
    </row>
    <row r="185" spans="4:4" x14ac:dyDescent="0.2">
      <c r="D185" s="144"/>
    </row>
    <row r="186" spans="4:4" x14ac:dyDescent="0.2">
      <c r="D186" s="144"/>
    </row>
    <row r="187" spans="4:4" x14ac:dyDescent="0.2">
      <c r="D187" s="144"/>
    </row>
    <row r="188" spans="4:4" x14ac:dyDescent="0.2">
      <c r="D188" s="144"/>
    </row>
    <row r="189" spans="4:4" x14ac:dyDescent="0.2">
      <c r="D189" s="144"/>
    </row>
    <row r="190" spans="4:4" x14ac:dyDescent="0.2">
      <c r="D190" s="144"/>
    </row>
    <row r="191" spans="4:4" x14ac:dyDescent="0.2">
      <c r="D191" s="144"/>
    </row>
    <row r="192" spans="4:4" x14ac:dyDescent="0.2">
      <c r="D192" s="144"/>
    </row>
    <row r="193" spans="4:4" x14ac:dyDescent="0.2">
      <c r="D193" s="144"/>
    </row>
    <row r="194" spans="4:4" x14ac:dyDescent="0.2">
      <c r="D194" s="144"/>
    </row>
    <row r="195" spans="4:4" x14ac:dyDescent="0.2">
      <c r="D195" s="144"/>
    </row>
    <row r="196" spans="4:4" x14ac:dyDescent="0.2">
      <c r="D196" s="144"/>
    </row>
    <row r="197" spans="4:4" x14ac:dyDescent="0.2">
      <c r="D197" s="144"/>
    </row>
    <row r="198" spans="4:4" x14ac:dyDescent="0.2">
      <c r="D198" s="144"/>
    </row>
    <row r="199" spans="4:4" x14ac:dyDescent="0.2">
      <c r="D199" s="144"/>
    </row>
    <row r="200" spans="4:4" x14ac:dyDescent="0.2">
      <c r="D200" s="144"/>
    </row>
    <row r="201" spans="4:4" x14ac:dyDescent="0.2">
      <c r="D201" s="144"/>
    </row>
    <row r="202" spans="4:4" x14ac:dyDescent="0.2">
      <c r="D202" s="144"/>
    </row>
    <row r="203" spans="4:4" x14ac:dyDescent="0.2">
      <c r="D203" s="144"/>
    </row>
    <row r="204" spans="4:4" x14ac:dyDescent="0.2">
      <c r="D204" s="144"/>
    </row>
    <row r="205" spans="4:4" x14ac:dyDescent="0.2">
      <c r="D205" s="144"/>
    </row>
    <row r="206" spans="4:4" x14ac:dyDescent="0.2">
      <c r="D206" s="144"/>
    </row>
    <row r="207" spans="4:4" x14ac:dyDescent="0.2">
      <c r="D207" s="144"/>
    </row>
    <row r="208" spans="4:4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mergeCells count="6">
    <mergeCell ref="A168:G172"/>
    <mergeCell ref="A1:G1"/>
    <mergeCell ref="C2:G2"/>
    <mergeCell ref="C3:G3"/>
    <mergeCell ref="C4:G4"/>
    <mergeCell ref="A167:C167"/>
  </mergeCells>
  <pageMargins left="0.59055118110236204" right="0.39370078740157499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43</vt:i4>
      </vt:variant>
    </vt:vector>
  </HeadingPairs>
  <TitlesOfParts>
    <vt:vector size="47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PŠ</dc:creator>
  <cp:lastModifiedBy>Vellechová Radka</cp:lastModifiedBy>
  <cp:lastPrinted>2014-02-28T09:52:57Z</cp:lastPrinted>
  <dcterms:created xsi:type="dcterms:W3CDTF">2009-04-08T07:15:50Z</dcterms:created>
  <dcterms:modified xsi:type="dcterms:W3CDTF">2018-01-10T17:15:26Z</dcterms:modified>
</cp:coreProperties>
</file>